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26" windowWidth="10455" windowHeight="9210" activeTab="0"/>
  </bookViews>
  <sheets>
    <sheet name="Table 27-1" sheetId="1" r:id="rId1"/>
    <sheet name="Table 27-2" sheetId="2" r:id="rId2"/>
    <sheet name="Table 27-3" sheetId="3" r:id="rId3"/>
  </sheets>
  <definedNames>
    <definedName name="_xlnm.Print_Area" localSheetId="0">'Table 27-1'!$Q$1:$X$38</definedName>
    <definedName name="_xlnm.Print_Area" localSheetId="1">'Table 27-2'!$AH$1:$AO$42</definedName>
    <definedName name="_xlnm.Print_Area" localSheetId="2">'Table 27-3'!$AI$1:$AP$42</definedName>
  </definedNames>
  <calcPr fullCalcOnLoad="1"/>
</workbook>
</file>

<file path=xl/sharedStrings.xml><?xml version="1.0" encoding="utf-8"?>
<sst xmlns="http://schemas.openxmlformats.org/spreadsheetml/2006/main" count="494" uniqueCount="152">
  <si>
    <t>10-19</t>
  </si>
  <si>
    <t>20-49</t>
  </si>
  <si>
    <t>50-99</t>
  </si>
  <si>
    <t>100-499</t>
  </si>
  <si>
    <t>500-999</t>
  </si>
  <si>
    <t xml:space="preserve">Size of Persons Engaged </t>
  </si>
  <si>
    <t>Male</t>
  </si>
  <si>
    <t>Female</t>
  </si>
  <si>
    <t>(%)</t>
  </si>
  <si>
    <t>1 person</t>
  </si>
  <si>
    <t>5 and over</t>
  </si>
  <si>
    <t>10 and over</t>
  </si>
  <si>
    <t>20 and over</t>
  </si>
  <si>
    <t>50 and over</t>
  </si>
  <si>
    <t>100 and over</t>
  </si>
  <si>
    <t>500 and over</t>
  </si>
  <si>
    <t>Sex of Representative</t>
  </si>
  <si>
    <t>Both Sexes</t>
  </si>
  <si>
    <t>1,000 and over</t>
  </si>
  <si>
    <t>Total</t>
  </si>
  <si>
    <t>5</t>
  </si>
  <si>
    <t>6</t>
  </si>
  <si>
    <t>7</t>
  </si>
  <si>
    <t>8</t>
  </si>
  <si>
    <t>9</t>
  </si>
  <si>
    <t>1-10</t>
  </si>
  <si>
    <t>51-100</t>
  </si>
  <si>
    <t>11-50</t>
  </si>
  <si>
    <t>101 and over</t>
  </si>
  <si>
    <t xml:space="preserve">                 and Sex of Representative - Cambodia (2011)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</si>
  <si>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</si>
  <si>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</si>
  <si>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</si>
  <si>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</si>
  <si>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</si>
  <si>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</si>
  <si>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</si>
  <si>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</si>
  <si>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</si>
  <si>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</si>
  <si>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</si>
  <si>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*  Regarding establishments having Income Statement, Annual Expenses is in 2010.</t>
  </si>
  <si>
    <t xml:space="preserve">   On the other hand, regarding establishments not having Income Statement, </t>
  </si>
  <si>
    <t xml:space="preserve">                 and Sex of Representative - Cambodia (2011)</t>
  </si>
  <si>
    <t>(proportion to total)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</si>
  <si>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</si>
  <si>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</si>
  <si>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</si>
  <si>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</si>
  <si>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</si>
  <si>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</si>
  <si>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</si>
  <si>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</si>
  <si>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</si>
  <si>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</si>
  <si>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</si>
  <si>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*  Regarding establishments having Income Statement, Annual Sales is in 2010.</t>
  </si>
  <si>
    <t xml:space="preserve">   On the other hand, regarding establishments not having Income Statement, </t>
  </si>
  <si>
    <t xml:space="preserve">   Annual Sales is estimated from daily or monthly sales in February 2011 or recent month.</t>
  </si>
  <si>
    <t xml:space="preserve">                 and Sex of Representative - Cambodia (2011)</t>
  </si>
  <si>
    <t xml:space="preserve">                 and Sex of Representative - Cambodia (2011)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</si>
  <si>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</si>
  <si>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</si>
  <si>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</si>
  <si>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</si>
  <si>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</si>
  <si>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</si>
  <si>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</si>
  <si>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</si>
  <si>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</si>
  <si>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</si>
  <si>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</si>
  <si>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*  Regarding establishments having Income Statement, Annual Sales is in 2010.</t>
  </si>
  <si>
    <t xml:space="preserve">   On the other hand, regarding establishments not having Income Statement, </t>
  </si>
  <si>
    <t xml:space="preserve">   Annual Sales is estimated from daily or monthly sales in February 2011 or recent month.</t>
  </si>
  <si>
    <t xml:space="preserve">                  - Cambodia (2011)</t>
  </si>
  <si>
    <t xml:space="preserve">Size of Persons Engaged </t>
  </si>
  <si>
    <t>Sex of Representative</t>
  </si>
  <si>
    <t>Both Sexes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</si>
  <si>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</si>
  <si>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</si>
  <si>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</si>
  <si>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</si>
  <si>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</si>
  <si>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</si>
  <si>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</si>
  <si>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</si>
  <si>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</si>
  <si>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</si>
  <si>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</si>
  <si>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 xml:space="preserve">* Annual Profit and Loss = Annual Sales - Annual Expenses </t>
  </si>
  <si>
    <t>(proportion to average)</t>
  </si>
  <si>
    <t xml:space="preserve">   Annual Expenses is estimated from daily or monthly expenses in February 2011 or recent month.</t>
  </si>
  <si>
    <t xml:space="preserve">   Annual Profit and Loss per Entity = Annual Profit and Loss/ Number of Entities</t>
  </si>
  <si>
    <t xml:space="preserve"> Annual Profit and Loss per Person Engaged = Annual Profit and Loss/ Number of Persons Engaged</t>
  </si>
  <si>
    <t xml:space="preserve">                  - Cambodia (2011)</t>
  </si>
  <si>
    <t xml:space="preserve">Size of Persons Engaged </t>
  </si>
  <si>
    <t>Sex of Representative</t>
  </si>
  <si>
    <t>Both Sexes</t>
  </si>
  <si>
    <t>(USD)</t>
  </si>
  <si>
    <t>(million USD)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</si>
  <si>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</si>
  <si>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</si>
  <si>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</si>
  <si>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</si>
  <si>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</si>
  <si>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</si>
  <si>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</si>
  <si>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</si>
  <si>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</si>
  <si>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</si>
  <si>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</si>
  <si>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 xml:space="preserve">* Annual Profit and Loss = Annual Sales - Annual Expenses </t>
  </si>
  <si>
    <t xml:space="preserve">                 and Sex of Representative - Cambodia (2011)</t>
  </si>
  <si>
    <t>(USD / person engaged)</t>
  </si>
  <si>
    <t>(proportion to total)</t>
  </si>
  <si>
    <t>(proportion to average)</t>
  </si>
  <si>
    <t>*  Regarding establishments having Income Statement, Annual Expenses is in 2010.</t>
  </si>
  <si>
    <t xml:space="preserve">   On the other hand, regarding establishments not having Income Statement, </t>
  </si>
  <si>
    <t>* The formula for calculating Annual Profit and Loss per Person Engaged is as follows:</t>
  </si>
  <si>
    <t xml:space="preserve">* The entities with no sale, sales not reported, and no expenses and expenses not reported </t>
  </si>
  <si>
    <t>are excluded from calculation of "Annual Profit and Loss per Entity".</t>
  </si>
  <si>
    <t xml:space="preserve">   are excluded from calculation of "Annual Profit and Loss per Entity".</t>
  </si>
  <si>
    <t xml:space="preserve">   Cambodia (2011)</t>
  </si>
  <si>
    <t xml:space="preserve">1) Annual Profit and Loss = Annual Sales - Annual Expenses </t>
  </si>
  <si>
    <t>2)The formula for calculating Annual Profit and Loss per Entity is as follows:</t>
  </si>
  <si>
    <t xml:space="preserve">    from calculation of "Annual Profit and Loss per Entity".</t>
  </si>
  <si>
    <t xml:space="preserve">* The entities with No sale, Sales not reported, and No expenses and Expenses not </t>
  </si>
  <si>
    <t xml:space="preserve">    reported are excluded from calculation of "Annual Profit and Loss per Entity".</t>
  </si>
  <si>
    <t>2)The formula for calculating Annual Profit and Loss per Person Engaged is as follows:</t>
  </si>
  <si>
    <t xml:space="preserve">3) The Persons Engaged of those Entities with No sale, Sales not reported, and No expenses and </t>
  </si>
  <si>
    <t xml:space="preserve">   Expenses not reported are excluded from calculation of "Annual Profit and Loss per Person Engage".</t>
  </si>
  <si>
    <t xml:space="preserve">1)Annual Profit and Loss = Annual Sales - Annual Expenses </t>
  </si>
  <si>
    <t xml:space="preserve">  Annual Profit and Loss per Person Engaged = Annual Profit and Loss/ Number of Persons Engaged</t>
  </si>
  <si>
    <t xml:space="preserve">* The Persons Engaged of those Entities with No sale, Sales not reported, and No expenses and </t>
  </si>
  <si>
    <t xml:space="preserve">3) The Entities with No sale, Sales not reported, and No expenses and Expenses not reported are excluded </t>
  </si>
  <si>
    <r>
      <t>(USD / e</t>
    </r>
    <r>
      <rPr>
        <sz val="10"/>
        <rFont val="Arial Unicode MS"/>
        <family val="3"/>
      </rPr>
      <t>ntity)</t>
    </r>
  </si>
  <si>
    <t>(entities)</t>
  </si>
  <si>
    <t>(person engaged)</t>
  </si>
  <si>
    <t xml:space="preserve">Table 21-1. Annual Sales* except Street Businesses by Size of Persons Engaged and Sex of Representative </t>
  </si>
  <si>
    <t>Table 24-1. Annual Expenses* except Street Businesses by Size of Persons Engaged and Sex of Representative</t>
  </si>
  <si>
    <t xml:space="preserve">Table 27-1. Annual Profit and Loss except Street Businesses by Size of Persons Engaged </t>
  </si>
  <si>
    <t xml:space="preserve">Table 21-2. Annual Sales* except Street Businesses by Size of Persons Engaged </t>
  </si>
  <si>
    <t xml:space="preserve">Table 24-2. Annual Expenses* except Street Businesses by Size of Persons Engaged </t>
  </si>
  <si>
    <t xml:space="preserve">Table 27-2. Annual Profit and Loss except Street Businesses by Size of Persons Engaged </t>
  </si>
  <si>
    <t xml:space="preserve">Table 27-2. Annual Profit and Loss per Entity except Street Businesses by Size of Persons Engaged   </t>
  </si>
  <si>
    <t>Number of Persons Engaged except Street Businesses by Size of Persons Engaged and Sex of Representative</t>
  </si>
  <si>
    <t xml:space="preserve">Table 27-3. Annual Profit and Loss per Person Engaged except Street Businesses by Size of </t>
  </si>
  <si>
    <t xml:space="preserve">                  and Sex of  Representative - Cambodia (2011)</t>
  </si>
  <si>
    <t>Number of Entities except Street Businesses by Size of Persons Engaged and Sex of Representative</t>
  </si>
  <si>
    <t xml:space="preserve">                  and Sex of Representative - Cambodia (2011)</t>
  </si>
  <si>
    <t xml:space="preserve">                  Persons Engaged  and Sex of Representative - Cambodia (2011)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</si>
</sst>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</numFmts>
  <fonts count="46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i/>
      <sz val="10"/>
      <name val="Arial Unicode MS"/>
      <family val="3"/>
    </font>
    <font>
      <sz val="9"/>
      <name val="Arial Unicode MS"/>
      <family val="3"/>
    </font>
    <font>
      <i/>
      <sz val="9"/>
      <name val="Arial Unicode MS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186" fontId="2" fillId="0" borderId="2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vertical="center"/>
    </xf>
    <xf numFmtId="189" fontId="2" fillId="0" borderId="25" xfId="0" applyNumberFormat="1" applyFont="1" applyFill="1" applyBorder="1" applyAlignment="1">
      <alignment vertical="center"/>
    </xf>
    <xf numFmtId="186" fontId="2" fillId="0" borderId="26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0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wrapText="1"/>
      <protection/>
    </xf>
    <xf numFmtId="186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62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wrapText="1"/>
      <protection/>
    </xf>
    <xf numFmtId="0" fontId="7" fillId="0" borderId="0" xfId="62" applyFont="1" applyFill="1" applyBorder="1" applyAlignment="1">
      <alignment horizontal="right" wrapText="1"/>
      <protection/>
    </xf>
    <xf numFmtId="0" fontId="8" fillId="0" borderId="0" xfId="6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center" vertical="center"/>
    </xf>
    <xf numFmtId="186" fontId="2" fillId="0" borderId="28" xfId="0" applyNumberFormat="1" applyFont="1" applyFill="1" applyBorder="1" applyAlignment="1">
      <alignment vertical="center"/>
    </xf>
    <xf numFmtId="186" fontId="2" fillId="0" borderId="24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86" fontId="2" fillId="0" borderId="0" xfId="0" applyNumberFormat="1" applyFont="1" applyFill="1" applyAlignment="1">
      <alignment horizontal="left" vertical="center"/>
    </xf>
    <xf numFmtId="186" fontId="2" fillId="0" borderId="12" xfId="0" applyNumberFormat="1" applyFont="1" applyFill="1" applyBorder="1" applyAlignment="1">
      <alignment vertical="center"/>
    </xf>
    <xf numFmtId="189" fontId="2" fillId="3" borderId="0" xfId="0" applyNumberFormat="1" applyFont="1" applyFill="1" applyBorder="1" applyAlignment="1">
      <alignment vertical="center"/>
    </xf>
    <xf numFmtId="189" fontId="2" fillId="3" borderId="10" xfId="0" applyNumberFormat="1" applyFont="1" applyFill="1" applyBorder="1" applyAlignment="1">
      <alignment vertical="center"/>
    </xf>
    <xf numFmtId="189" fontId="2" fillId="3" borderId="11" xfId="0" applyNumberFormat="1" applyFont="1" applyFill="1" applyBorder="1" applyAlignment="1">
      <alignment vertical="center"/>
    </xf>
    <xf numFmtId="189" fontId="2" fillId="3" borderId="1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able 21-1_1" xfId="61"/>
    <cellStyle name="標準_Table 24-1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59"/>
  <sheetViews>
    <sheetView showGridLines="0" tabSelected="1" workbookViewId="0" topLeftCell="Q1">
      <selection activeCell="Q1" sqref="Q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18.421875" style="1" customWidth="1"/>
    <col min="11" max="11" width="16.8515625" style="1" customWidth="1"/>
    <col min="12" max="12" width="16.421875" style="1" customWidth="1"/>
    <col min="13" max="13" width="17.140625" style="1" customWidth="1"/>
    <col min="14" max="16" width="10.7109375" style="1" customWidth="1"/>
    <col min="17" max="17" width="0.9921875" style="1" customWidth="1"/>
    <col min="18" max="18" width="18.421875" style="1" customWidth="1"/>
    <col min="19" max="19" width="11.57421875" style="1" customWidth="1"/>
    <col min="20" max="21" width="10.7109375" style="1" customWidth="1"/>
    <col min="22" max="22" width="11.8515625" style="1" customWidth="1"/>
    <col min="23" max="24" width="10.7109375" style="1" customWidth="1"/>
    <col min="25" max="25" width="2.57421875" style="1" customWidth="1"/>
    <col min="26" max="16384" width="9.140625" style="1" customWidth="1"/>
  </cols>
  <sheetData>
    <row r="1" spans="1:24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" customHeight="1">
      <c r="A2" s="8"/>
      <c r="B2" s="9" t="s">
        <v>139</v>
      </c>
      <c r="C2" s="9"/>
      <c r="D2" s="9"/>
      <c r="E2" s="9"/>
      <c r="F2" s="9"/>
      <c r="G2" s="9"/>
      <c r="H2" s="9"/>
      <c r="I2" s="8"/>
      <c r="J2" s="9" t="s">
        <v>140</v>
      </c>
      <c r="K2" s="9"/>
      <c r="L2" s="9"/>
      <c r="M2" s="9"/>
      <c r="N2" s="9"/>
      <c r="O2" s="9"/>
      <c r="P2" s="9"/>
      <c r="Q2" s="8"/>
      <c r="R2" s="9" t="s">
        <v>141</v>
      </c>
      <c r="S2" s="9"/>
      <c r="T2" s="9"/>
      <c r="U2" s="9"/>
      <c r="V2" s="9"/>
      <c r="W2" s="9"/>
      <c r="X2" s="9"/>
    </row>
    <row r="3" spans="1:24" ht="15" customHeight="1">
      <c r="A3" s="8"/>
      <c r="B3" s="9" t="s">
        <v>75</v>
      </c>
      <c r="C3" s="9"/>
      <c r="D3" s="9"/>
      <c r="E3" s="9"/>
      <c r="F3" s="9"/>
      <c r="G3" s="9"/>
      <c r="H3" s="9"/>
      <c r="I3" s="8"/>
      <c r="J3" s="9" t="s">
        <v>95</v>
      </c>
      <c r="K3" s="9"/>
      <c r="L3" s="9"/>
      <c r="M3" s="9"/>
      <c r="N3" s="9"/>
      <c r="O3" s="9"/>
      <c r="P3" s="9"/>
      <c r="Q3" s="8"/>
      <c r="R3" s="9" t="s">
        <v>148</v>
      </c>
      <c r="S3" s="9"/>
      <c r="T3" s="9"/>
      <c r="U3" s="9"/>
      <c r="V3" s="9"/>
      <c r="W3" s="9"/>
      <c r="X3" s="9"/>
    </row>
    <row r="4" spans="1:24" ht="15" customHeight="1">
      <c r="A4" s="8"/>
      <c r="B4" s="9"/>
      <c r="C4" s="9"/>
      <c r="D4" s="9"/>
      <c r="E4" s="9"/>
      <c r="F4" s="9"/>
      <c r="G4" s="9"/>
      <c r="H4" s="9"/>
      <c r="I4" s="8"/>
      <c r="J4" s="9"/>
      <c r="K4" s="9"/>
      <c r="L4" s="9"/>
      <c r="M4" s="9"/>
      <c r="N4" s="9"/>
      <c r="O4" s="9"/>
      <c r="P4" s="9"/>
      <c r="Q4" s="8"/>
      <c r="R4" s="9"/>
      <c r="S4" s="9"/>
      <c r="T4" s="9"/>
      <c r="U4" s="9"/>
      <c r="V4" s="9"/>
      <c r="W4" s="9"/>
      <c r="X4" s="9"/>
    </row>
    <row r="5" spans="1:24" ht="15" customHeight="1">
      <c r="A5" s="8"/>
      <c r="B5" s="58" t="s">
        <v>76</v>
      </c>
      <c r="C5" s="61" t="s">
        <v>77</v>
      </c>
      <c r="D5" s="62"/>
      <c r="E5" s="62"/>
      <c r="F5" s="62"/>
      <c r="G5" s="62"/>
      <c r="H5" s="63"/>
      <c r="I5" s="8"/>
      <c r="J5" s="58" t="s">
        <v>96</v>
      </c>
      <c r="K5" s="61" t="s">
        <v>97</v>
      </c>
      <c r="L5" s="62"/>
      <c r="M5" s="62"/>
      <c r="N5" s="62"/>
      <c r="O5" s="62"/>
      <c r="P5" s="63"/>
      <c r="Q5" s="8"/>
      <c r="R5" s="58" t="s">
        <v>96</v>
      </c>
      <c r="S5" s="61" t="s">
        <v>97</v>
      </c>
      <c r="T5" s="62"/>
      <c r="U5" s="62"/>
      <c r="V5" s="62"/>
      <c r="W5" s="62"/>
      <c r="X5" s="63"/>
    </row>
    <row r="6" spans="1:24" ht="29.25" customHeight="1">
      <c r="A6" s="8"/>
      <c r="B6" s="59"/>
      <c r="C6" s="10" t="s">
        <v>78</v>
      </c>
      <c r="D6" s="11" t="s">
        <v>6</v>
      </c>
      <c r="E6" s="12" t="s">
        <v>7</v>
      </c>
      <c r="F6" s="13" t="s">
        <v>98</v>
      </c>
      <c r="G6" s="11" t="s">
        <v>6</v>
      </c>
      <c r="H6" s="12" t="s">
        <v>7</v>
      </c>
      <c r="I6" s="8"/>
      <c r="J6" s="59"/>
      <c r="K6" s="10" t="s">
        <v>98</v>
      </c>
      <c r="L6" s="11" t="s">
        <v>6</v>
      </c>
      <c r="M6" s="12" t="s">
        <v>7</v>
      </c>
      <c r="N6" s="13" t="s">
        <v>98</v>
      </c>
      <c r="O6" s="11" t="s">
        <v>6</v>
      </c>
      <c r="P6" s="12" t="s">
        <v>7</v>
      </c>
      <c r="Q6" s="8"/>
      <c r="R6" s="59"/>
      <c r="S6" s="10" t="s">
        <v>98</v>
      </c>
      <c r="T6" s="11" t="s">
        <v>6</v>
      </c>
      <c r="U6" s="12" t="s">
        <v>7</v>
      </c>
      <c r="V6" s="13" t="s">
        <v>98</v>
      </c>
      <c r="W6" s="11" t="s">
        <v>6</v>
      </c>
      <c r="X6" s="12" t="s">
        <v>7</v>
      </c>
    </row>
    <row r="7" spans="1:24" ht="15" customHeight="1">
      <c r="A7" s="8"/>
      <c r="B7" s="60"/>
      <c r="C7" s="20"/>
      <c r="D7" s="20" t="s">
        <v>99</v>
      </c>
      <c r="E7" s="21"/>
      <c r="F7" s="14"/>
      <c r="G7" s="20" t="s">
        <v>8</v>
      </c>
      <c r="H7" s="21"/>
      <c r="I7" s="8"/>
      <c r="J7" s="60"/>
      <c r="K7" s="20"/>
      <c r="L7" s="20" t="s">
        <v>99</v>
      </c>
      <c r="M7" s="21"/>
      <c r="N7" s="14"/>
      <c r="O7" s="20" t="s">
        <v>8</v>
      </c>
      <c r="P7" s="21"/>
      <c r="Q7" s="8"/>
      <c r="R7" s="60"/>
      <c r="S7" s="20"/>
      <c r="T7" s="20" t="s">
        <v>100</v>
      </c>
      <c r="U7" s="21"/>
      <c r="V7" s="14"/>
      <c r="W7" s="20" t="s">
        <v>8</v>
      </c>
      <c r="X7" s="21"/>
    </row>
    <row r="8" spans="1:24" ht="6.75" customHeight="1">
      <c r="A8" s="8"/>
      <c r="B8" s="15"/>
      <c r="C8" s="6"/>
      <c r="D8" s="6"/>
      <c r="E8" s="6"/>
      <c r="F8" s="2"/>
      <c r="G8" s="2"/>
      <c r="H8" s="3"/>
      <c r="I8" s="8"/>
      <c r="J8" s="15"/>
      <c r="K8" s="6"/>
      <c r="L8" s="6"/>
      <c r="M8" s="6"/>
      <c r="N8" s="2"/>
      <c r="O8" s="2"/>
      <c r="P8" s="3"/>
      <c r="Q8" s="8"/>
      <c r="R8" s="15"/>
      <c r="S8" s="6"/>
      <c r="T8" s="6"/>
      <c r="U8" s="6"/>
      <c r="V8" s="2"/>
      <c r="W8" s="2"/>
      <c r="X8" s="3"/>
    </row>
    <row r="9" spans="1:24" ht="15">
      <c r="A9" s="8"/>
      <c r="B9" s="15" t="s">
        <v>79</v>
      </c>
      <c r="C9" s="6">
        <f>SUM(C11:C25)</f>
        <v>12312332089.754696</v>
      </c>
      <c r="D9" s="6">
        <f>SUM(D11:D25)</f>
        <v>7503779924.705698</v>
      </c>
      <c r="E9" s="6">
        <f>SUM(E11:E25)</f>
        <v>4808552165.048999</v>
      </c>
      <c r="F9" s="2">
        <f>C9/$C$9*100</f>
        <v>100</v>
      </c>
      <c r="G9" s="2">
        <f>D9/$C$9*100</f>
        <v>60.945236613214185</v>
      </c>
      <c r="H9" s="3">
        <f>E9/$C$9*100</f>
        <v>39.05476338678582</v>
      </c>
      <c r="I9" s="8"/>
      <c r="J9" s="15" t="s">
        <v>101</v>
      </c>
      <c r="K9" s="6">
        <f>SUM(K11:K25)</f>
        <v>10691411435.169502</v>
      </c>
      <c r="L9" s="6">
        <f>SUM(L11:L25)</f>
        <v>6685612514.837996</v>
      </c>
      <c r="M9" s="6">
        <f>SUM(M11:M25)</f>
        <v>4005798920.331508</v>
      </c>
      <c r="N9" s="2"/>
      <c r="O9" s="2"/>
      <c r="P9" s="3"/>
      <c r="Q9" s="8"/>
      <c r="R9" s="15" t="s">
        <v>101</v>
      </c>
      <c r="S9" s="6">
        <f>(C9-K9)/1000000</f>
        <v>1620.9206545851937</v>
      </c>
      <c r="T9" s="6">
        <f>(D9-L9)/1000000</f>
        <v>818.1674098677025</v>
      </c>
      <c r="U9" s="6">
        <f>(E9-M9)/1000000</f>
        <v>802.7532447174907</v>
      </c>
      <c r="V9" s="2">
        <f>S9/$S$9*100</f>
        <v>100</v>
      </c>
      <c r="W9" s="2">
        <f>T9/$S$9*100</f>
        <v>50.475475622653356</v>
      </c>
      <c r="X9" s="3">
        <f>U9/$S$9*100</f>
        <v>49.52452437734662</v>
      </c>
    </row>
    <row r="10" spans="1:24" ht="6.75" customHeight="1">
      <c r="A10" s="8"/>
      <c r="B10" s="15"/>
      <c r="C10" s="6"/>
      <c r="D10" s="6"/>
      <c r="E10" s="6"/>
      <c r="F10" s="2"/>
      <c r="G10" s="2"/>
      <c r="H10" s="3"/>
      <c r="I10" s="8"/>
      <c r="J10" s="15"/>
      <c r="K10" s="6"/>
      <c r="L10" s="6"/>
      <c r="M10" s="6"/>
      <c r="N10" s="2"/>
      <c r="O10" s="2"/>
      <c r="P10" s="3"/>
      <c r="Q10" s="8"/>
      <c r="R10" s="15"/>
      <c r="S10" s="6"/>
      <c r="T10" s="6"/>
      <c r="U10" s="6"/>
      <c r="V10" s="2"/>
      <c r="W10" s="2"/>
      <c r="X10" s="3"/>
    </row>
    <row r="11" spans="1:24" ht="15">
      <c r="A11" s="8"/>
      <c r="B11" s="15" t="s">
        <v>9</v>
      </c>
      <c r="C11" s="6">
        <f aca="true" t="shared" si="0" ref="C11:C25">D11+E11</f>
        <v>1760900065.7250051</v>
      </c>
      <c r="D11" s="6">
        <v>367626671.4960005</v>
      </c>
      <c r="E11" s="6">
        <v>1393273394.2290046</v>
      </c>
      <c r="F11" s="2">
        <f aca="true" t="shared" si="1" ref="F11:H25">C11/$C$9*100</f>
        <v>14.30192146287445</v>
      </c>
      <c r="G11" s="2">
        <f t="shared" si="1"/>
        <v>2.9858410966831297</v>
      </c>
      <c r="H11" s="3">
        <f t="shared" si="1"/>
        <v>11.31608036619132</v>
      </c>
      <c r="I11" s="8"/>
      <c r="J11" s="15" t="s">
        <v>9</v>
      </c>
      <c r="K11" s="6">
        <f>L11+M11</f>
        <v>1380637562.3055034</v>
      </c>
      <c r="L11" s="6">
        <v>286812300.91700006</v>
      </c>
      <c r="M11" s="6">
        <v>1093825261.3885033</v>
      </c>
      <c r="N11" s="2"/>
      <c r="O11" s="2"/>
      <c r="P11" s="3"/>
      <c r="Q11" s="8"/>
      <c r="R11" s="15" t="s">
        <v>9</v>
      </c>
      <c r="S11" s="6">
        <f aca="true" t="shared" si="2" ref="S11:S36">(C11-K11)/1000000</f>
        <v>380.2625034195018</v>
      </c>
      <c r="T11" s="6">
        <f aca="true" t="shared" si="3" ref="T11:T25">(D11-L11)/1000000</f>
        <v>80.81437057900047</v>
      </c>
      <c r="U11" s="6">
        <f aca="true" t="shared" si="4" ref="U11:U25">(E11-M11)/1000000</f>
        <v>299.44813284050133</v>
      </c>
      <c r="V11" s="2">
        <f aca="true" t="shared" si="5" ref="V11:V25">S11/$S$9*100</f>
        <v>23.45966178812213</v>
      </c>
      <c r="W11" s="2">
        <f aca="true" t="shared" si="6" ref="W11:W25">T11/$S$9*100</f>
        <v>4.985707989493261</v>
      </c>
      <c r="X11" s="3">
        <f aca="true" t="shared" si="7" ref="X11:X25">U11/$S$9*100</f>
        <v>18.47395379862887</v>
      </c>
    </row>
    <row r="12" spans="1:24" ht="15">
      <c r="A12" s="8"/>
      <c r="B12" s="15">
        <v>2</v>
      </c>
      <c r="C12" s="6">
        <f t="shared" si="0"/>
        <v>1780273374.093894</v>
      </c>
      <c r="D12" s="6">
        <v>667529758.7128977</v>
      </c>
      <c r="E12" s="6">
        <v>1112743615.3809962</v>
      </c>
      <c r="F12" s="2">
        <f t="shared" si="1"/>
        <v>14.459270275655497</v>
      </c>
      <c r="G12" s="2">
        <f t="shared" si="1"/>
        <v>5.421635428988799</v>
      </c>
      <c r="H12" s="3">
        <f t="shared" si="1"/>
        <v>9.037634846666696</v>
      </c>
      <c r="I12" s="8"/>
      <c r="J12" s="15">
        <v>2</v>
      </c>
      <c r="K12" s="6">
        <f>L12+M12</f>
        <v>1391218375.553201</v>
      </c>
      <c r="L12" s="6">
        <v>523567095.3691944</v>
      </c>
      <c r="M12" s="6">
        <v>867651280.1840066</v>
      </c>
      <c r="N12" s="2"/>
      <c r="O12" s="2"/>
      <c r="P12" s="3"/>
      <c r="Q12" s="8"/>
      <c r="R12" s="15">
        <v>2</v>
      </c>
      <c r="S12" s="6">
        <f>(C12-K12)/1000000</f>
        <v>389.054998540693</v>
      </c>
      <c r="T12" s="6">
        <f t="shared" si="3"/>
        <v>143.96266334370327</v>
      </c>
      <c r="U12" s="6">
        <f t="shared" si="4"/>
        <v>245.09233519698967</v>
      </c>
      <c r="V12" s="2">
        <f t="shared" si="5"/>
        <v>24.002100129957025</v>
      </c>
      <c r="W12" s="2">
        <f t="shared" si="6"/>
        <v>8.881536732625845</v>
      </c>
      <c r="X12" s="3">
        <f t="shared" si="7"/>
        <v>15.120563397331175</v>
      </c>
    </row>
    <row r="13" spans="1:24" ht="15">
      <c r="A13" s="8"/>
      <c r="B13" s="15">
        <v>3</v>
      </c>
      <c r="C13" s="6">
        <f t="shared" si="0"/>
        <v>625504482.480999</v>
      </c>
      <c r="D13" s="6">
        <v>259590288.79600063</v>
      </c>
      <c r="E13" s="6">
        <v>365914193.68499833</v>
      </c>
      <c r="F13" s="2">
        <f t="shared" si="1"/>
        <v>5.080308733724719</v>
      </c>
      <c r="G13" s="2">
        <f t="shared" si="1"/>
        <v>2.108376275945401</v>
      </c>
      <c r="H13" s="3">
        <f t="shared" si="1"/>
        <v>2.971932457779318</v>
      </c>
      <c r="I13" s="8"/>
      <c r="J13" s="15">
        <v>3</v>
      </c>
      <c r="K13" s="6">
        <f>L13+M13</f>
        <v>481069531.56099933</v>
      </c>
      <c r="L13" s="6">
        <v>198536493.66100037</v>
      </c>
      <c r="M13" s="6">
        <v>282533037.89999896</v>
      </c>
      <c r="N13" s="2"/>
      <c r="O13" s="2"/>
      <c r="P13" s="3"/>
      <c r="Q13" s="8"/>
      <c r="R13" s="15">
        <v>3</v>
      </c>
      <c r="S13" s="6">
        <f t="shared" si="2"/>
        <v>144.43495091999966</v>
      </c>
      <c r="T13" s="6">
        <f t="shared" si="3"/>
        <v>61.05379513500026</v>
      </c>
      <c r="U13" s="6">
        <f t="shared" si="4"/>
        <v>83.38115578499936</v>
      </c>
      <c r="V13" s="2">
        <f t="shared" si="5"/>
        <v>8.910673728009327</v>
      </c>
      <c r="W13" s="2">
        <f t="shared" si="6"/>
        <v>3.766612200436449</v>
      </c>
      <c r="X13" s="3">
        <f t="shared" si="7"/>
        <v>5.144061527572876</v>
      </c>
    </row>
    <row r="14" spans="1:24" ht="15">
      <c r="A14" s="8"/>
      <c r="B14" s="15">
        <v>4</v>
      </c>
      <c r="C14" s="6">
        <f t="shared" si="0"/>
        <v>378294709.2240002</v>
      </c>
      <c r="D14" s="6">
        <v>181218508.18999988</v>
      </c>
      <c r="E14" s="6">
        <v>197076201.0340003</v>
      </c>
      <c r="F14" s="2">
        <f t="shared" si="1"/>
        <v>3.072486239538534</v>
      </c>
      <c r="G14" s="2">
        <f t="shared" si="1"/>
        <v>1.4718455193455586</v>
      </c>
      <c r="H14" s="3">
        <f t="shared" si="1"/>
        <v>1.6006407201929747</v>
      </c>
      <c r="I14" s="8"/>
      <c r="J14" s="15">
        <v>4</v>
      </c>
      <c r="K14" s="6">
        <f aca="true" t="shared" si="8" ref="K14:K25">L14+M14</f>
        <v>289921659.1739995</v>
      </c>
      <c r="L14" s="6">
        <v>138525684.98099995</v>
      </c>
      <c r="M14" s="6">
        <v>151395974.19299954</v>
      </c>
      <c r="N14" s="2"/>
      <c r="O14" s="2"/>
      <c r="P14" s="3"/>
      <c r="Q14" s="8"/>
      <c r="R14" s="15">
        <v>4</v>
      </c>
      <c r="S14" s="6">
        <f t="shared" si="2"/>
        <v>88.37305005000073</v>
      </c>
      <c r="T14" s="6">
        <f t="shared" si="3"/>
        <v>42.69282320899993</v>
      </c>
      <c r="U14" s="6">
        <f t="shared" si="4"/>
        <v>45.68022684100077</v>
      </c>
      <c r="V14" s="2">
        <f t="shared" si="5"/>
        <v>5.452028129817131</v>
      </c>
      <c r="W14" s="2">
        <f t="shared" si="6"/>
        <v>2.633862619260988</v>
      </c>
      <c r="X14" s="3">
        <f t="shared" si="7"/>
        <v>2.818165510556141</v>
      </c>
    </row>
    <row r="15" spans="1:24" ht="15">
      <c r="A15" s="8"/>
      <c r="B15" s="15" t="s">
        <v>80</v>
      </c>
      <c r="C15" s="6">
        <f t="shared" si="0"/>
        <v>254152108.4910001</v>
      </c>
      <c r="D15" s="6">
        <v>142373619.91700026</v>
      </c>
      <c r="E15" s="6">
        <v>111778488.57399982</v>
      </c>
      <c r="F15" s="2">
        <f t="shared" si="1"/>
        <v>2.0642077117338675</v>
      </c>
      <c r="G15" s="2">
        <f t="shared" si="1"/>
        <v>1.1563497384502146</v>
      </c>
      <c r="H15" s="3">
        <f t="shared" si="1"/>
        <v>0.9078579732836531</v>
      </c>
      <c r="I15" s="8"/>
      <c r="J15" s="15" t="s">
        <v>102</v>
      </c>
      <c r="K15" s="6">
        <f t="shared" si="8"/>
        <v>195910052.9799996</v>
      </c>
      <c r="L15" s="6">
        <v>111992289.26699995</v>
      </c>
      <c r="M15" s="6">
        <v>83917763.71299966</v>
      </c>
      <c r="N15" s="2"/>
      <c r="O15" s="2"/>
      <c r="P15" s="3"/>
      <c r="Q15" s="8"/>
      <c r="R15" s="15" t="s">
        <v>102</v>
      </c>
      <c r="S15" s="6">
        <f t="shared" si="2"/>
        <v>58.24205551100049</v>
      </c>
      <c r="T15" s="6">
        <f t="shared" si="3"/>
        <v>30.38133065000032</v>
      </c>
      <c r="U15" s="6">
        <f t="shared" si="4"/>
        <v>27.860724861000165</v>
      </c>
      <c r="V15" s="2">
        <f t="shared" si="5"/>
        <v>3.593146607531205</v>
      </c>
      <c r="W15" s="2">
        <f t="shared" si="6"/>
        <v>1.8743255916974628</v>
      </c>
      <c r="X15" s="3">
        <f t="shared" si="7"/>
        <v>1.7188210158337418</v>
      </c>
    </row>
    <row r="16" spans="1:24" ht="15">
      <c r="A16" s="8"/>
      <c r="B16" s="15" t="s">
        <v>81</v>
      </c>
      <c r="C16" s="6">
        <f t="shared" si="0"/>
        <v>195929177.88799968</v>
      </c>
      <c r="D16" s="6">
        <v>114865304.84799977</v>
      </c>
      <c r="E16" s="6">
        <v>81063873.03999992</v>
      </c>
      <c r="F16" s="2">
        <f t="shared" si="1"/>
        <v>1.5913246691180116</v>
      </c>
      <c r="G16" s="2">
        <f t="shared" si="1"/>
        <v>0.932928904212884</v>
      </c>
      <c r="H16" s="3">
        <f t="shared" si="1"/>
        <v>0.6583957649051276</v>
      </c>
      <c r="I16" s="8"/>
      <c r="J16" s="15" t="s">
        <v>103</v>
      </c>
      <c r="K16" s="6">
        <f>L16+M16</f>
        <v>151753997.25700027</v>
      </c>
      <c r="L16" s="6">
        <v>89534401.43700013</v>
      </c>
      <c r="M16" s="6">
        <v>62219595.820000134</v>
      </c>
      <c r="N16" s="2"/>
      <c r="O16" s="2"/>
      <c r="P16" s="3"/>
      <c r="Q16" s="8"/>
      <c r="R16" s="15" t="s">
        <v>103</v>
      </c>
      <c r="S16" s="6">
        <f t="shared" si="2"/>
        <v>44.175180630999414</v>
      </c>
      <c r="T16" s="6">
        <f t="shared" si="3"/>
        <v>25.330903410999642</v>
      </c>
      <c r="U16" s="6">
        <f t="shared" si="4"/>
        <v>18.844277219999782</v>
      </c>
      <c r="V16" s="2">
        <f t="shared" si="5"/>
        <v>2.7253141914157535</v>
      </c>
      <c r="W16" s="2">
        <f aca="true" t="shared" si="9" ref="W16:X19">T16/$S$9*100</f>
        <v>1.5627478951140898</v>
      </c>
      <c r="X16" s="3">
        <f t="shared" si="9"/>
        <v>1.1625662963016643</v>
      </c>
    </row>
    <row r="17" spans="1:24" ht="15">
      <c r="A17" s="8"/>
      <c r="B17" s="15" t="s">
        <v>82</v>
      </c>
      <c r="C17" s="6">
        <f t="shared" si="0"/>
        <v>142676545.0999996</v>
      </c>
      <c r="D17" s="6">
        <v>90182798.39599957</v>
      </c>
      <c r="E17" s="6">
        <v>52493746.704000026</v>
      </c>
      <c r="F17" s="2">
        <f t="shared" si="1"/>
        <v>1.1588100780576185</v>
      </c>
      <c r="G17" s="2">
        <f t="shared" si="1"/>
        <v>0.7324591128519204</v>
      </c>
      <c r="H17" s="3">
        <f t="shared" si="1"/>
        <v>0.42635096520569793</v>
      </c>
      <c r="I17" s="8"/>
      <c r="J17" s="15" t="s">
        <v>104</v>
      </c>
      <c r="K17" s="6">
        <f>L17+M17</f>
        <v>111672335.87700005</v>
      </c>
      <c r="L17" s="6">
        <v>72629012.08800004</v>
      </c>
      <c r="M17" s="6">
        <v>39043323.789000005</v>
      </c>
      <c r="N17" s="2"/>
      <c r="O17" s="2"/>
      <c r="P17" s="3"/>
      <c r="Q17" s="8"/>
      <c r="R17" s="15" t="s">
        <v>104</v>
      </c>
      <c r="S17" s="6">
        <f t="shared" si="2"/>
        <v>31.00420922299956</v>
      </c>
      <c r="T17" s="6">
        <f t="shared" si="3"/>
        <v>17.55378630799952</v>
      </c>
      <c r="U17" s="6">
        <f t="shared" si="4"/>
        <v>13.450422915000022</v>
      </c>
      <c r="V17" s="2">
        <f t="shared" si="5"/>
        <v>1.9127530478000963</v>
      </c>
      <c r="W17" s="2">
        <f t="shared" si="9"/>
        <v>1.0829516089109046</v>
      </c>
      <c r="X17" s="3">
        <f t="shared" si="9"/>
        <v>0.8298014388891904</v>
      </c>
    </row>
    <row r="18" spans="1:24" ht="15">
      <c r="A18" s="8"/>
      <c r="B18" s="15" t="s">
        <v>83</v>
      </c>
      <c r="C18" s="6">
        <f t="shared" si="0"/>
        <v>118375081.05600008</v>
      </c>
      <c r="D18" s="6">
        <v>67220138.61400008</v>
      </c>
      <c r="E18" s="6">
        <v>51154942.44200001</v>
      </c>
      <c r="F18" s="2">
        <f t="shared" si="1"/>
        <v>0.9614350895757761</v>
      </c>
      <c r="G18" s="2">
        <f t="shared" si="1"/>
        <v>0.5459578098119618</v>
      </c>
      <c r="H18" s="3">
        <f t="shared" si="1"/>
        <v>0.41547727976381443</v>
      </c>
      <c r="I18" s="8"/>
      <c r="J18" s="15" t="s">
        <v>105</v>
      </c>
      <c r="K18" s="6">
        <f t="shared" si="8"/>
        <v>97118445.68599999</v>
      </c>
      <c r="L18" s="6">
        <v>55685852.44400001</v>
      </c>
      <c r="M18" s="6">
        <v>41432593.241999984</v>
      </c>
      <c r="N18" s="2"/>
      <c r="O18" s="2"/>
      <c r="P18" s="3"/>
      <c r="Q18" s="8"/>
      <c r="R18" s="15" t="s">
        <v>105</v>
      </c>
      <c r="S18" s="6">
        <f t="shared" si="2"/>
        <v>21.256635370000094</v>
      </c>
      <c r="T18" s="6">
        <f t="shared" si="3"/>
        <v>11.534286170000069</v>
      </c>
      <c r="U18" s="6">
        <f t="shared" si="4"/>
        <v>9.722349200000025</v>
      </c>
      <c r="V18" s="2">
        <f t="shared" si="5"/>
        <v>1.311392714373168</v>
      </c>
      <c r="W18" s="2">
        <f t="shared" si="9"/>
        <v>0.7115885738991823</v>
      </c>
      <c r="X18" s="3">
        <f t="shared" si="9"/>
        <v>0.5998041404739858</v>
      </c>
    </row>
    <row r="19" spans="1:24" ht="15">
      <c r="A19" s="8"/>
      <c r="B19" s="15" t="s">
        <v>84</v>
      </c>
      <c r="C19" s="6">
        <f t="shared" si="0"/>
        <v>73386557.05600001</v>
      </c>
      <c r="D19" s="6">
        <v>43032449.90600002</v>
      </c>
      <c r="E19" s="6">
        <v>30354107.14999999</v>
      </c>
      <c r="F19" s="2">
        <f t="shared" si="1"/>
        <v>0.5960410791475177</v>
      </c>
      <c r="G19" s="2">
        <f t="shared" si="1"/>
        <v>0.3495068975747337</v>
      </c>
      <c r="H19" s="3">
        <f t="shared" si="1"/>
        <v>0.24653418157278398</v>
      </c>
      <c r="I19" s="8"/>
      <c r="J19" s="15" t="s">
        <v>106</v>
      </c>
      <c r="K19" s="6">
        <f t="shared" si="8"/>
        <v>56934757.75799999</v>
      </c>
      <c r="L19" s="6">
        <v>32281452.167999987</v>
      </c>
      <c r="M19" s="6">
        <v>24653305.590000004</v>
      </c>
      <c r="N19" s="2"/>
      <c r="O19" s="2"/>
      <c r="P19" s="3"/>
      <c r="Q19" s="8"/>
      <c r="R19" s="15" t="s">
        <v>106</v>
      </c>
      <c r="S19" s="6">
        <f t="shared" si="2"/>
        <v>16.451799298000022</v>
      </c>
      <c r="T19" s="6">
        <f t="shared" si="3"/>
        <v>10.75099773800003</v>
      </c>
      <c r="U19" s="6">
        <f t="shared" si="4"/>
        <v>5.700801559999987</v>
      </c>
      <c r="V19" s="2">
        <f t="shared" si="5"/>
        <v>1.0149663557844024</v>
      </c>
      <c r="W19" s="2">
        <f t="shared" si="9"/>
        <v>0.6632648987220966</v>
      </c>
      <c r="X19" s="3">
        <f t="shared" si="9"/>
        <v>0.35170145706230554</v>
      </c>
    </row>
    <row r="20" spans="1:24" ht="15">
      <c r="A20" s="8"/>
      <c r="B20" s="15" t="s">
        <v>0</v>
      </c>
      <c r="C20" s="6">
        <f t="shared" si="0"/>
        <v>555630816.8507993</v>
      </c>
      <c r="D20" s="6">
        <v>382769869.53879946</v>
      </c>
      <c r="E20" s="6">
        <v>172860947.31199986</v>
      </c>
      <c r="F20" s="2">
        <f t="shared" si="1"/>
        <v>4.512799141546461</v>
      </c>
      <c r="G20" s="2">
        <f t="shared" si="1"/>
        <v>3.1088332149301663</v>
      </c>
      <c r="H20" s="3">
        <f t="shared" si="1"/>
        <v>1.4039659266162943</v>
      </c>
      <c r="I20" s="8"/>
      <c r="J20" s="15" t="s">
        <v>0</v>
      </c>
      <c r="K20" s="6">
        <f t="shared" si="8"/>
        <v>469969275.69579995</v>
      </c>
      <c r="L20" s="6">
        <v>329557472.79580015</v>
      </c>
      <c r="M20" s="6">
        <v>140411802.8999998</v>
      </c>
      <c r="N20" s="2"/>
      <c r="O20" s="2"/>
      <c r="P20" s="3"/>
      <c r="Q20" s="8"/>
      <c r="R20" s="15" t="s">
        <v>0</v>
      </c>
      <c r="S20" s="6">
        <f t="shared" si="2"/>
        <v>85.66154115499937</v>
      </c>
      <c r="T20" s="6">
        <f t="shared" si="3"/>
        <v>53.21239674299932</v>
      </c>
      <c r="U20" s="6">
        <f t="shared" si="4"/>
        <v>32.44914441200006</v>
      </c>
      <c r="V20" s="2">
        <f t="shared" si="5"/>
        <v>5.2847461047944275</v>
      </c>
      <c r="W20" s="2">
        <f t="shared" si="6"/>
        <v>3.2828501871744478</v>
      </c>
      <c r="X20" s="3">
        <f t="shared" si="7"/>
        <v>2.0018959176199806</v>
      </c>
    </row>
    <row r="21" spans="1:24" ht="15">
      <c r="A21" s="8"/>
      <c r="B21" s="15" t="s">
        <v>1</v>
      </c>
      <c r="C21" s="6">
        <f t="shared" si="0"/>
        <v>769908593.5150005</v>
      </c>
      <c r="D21" s="6">
        <v>667275287.3330005</v>
      </c>
      <c r="E21" s="6">
        <v>102633306.18199995</v>
      </c>
      <c r="F21" s="2">
        <f t="shared" si="1"/>
        <v>6.253149995488301</v>
      </c>
      <c r="G21" s="2">
        <f t="shared" si="1"/>
        <v>5.419568628174445</v>
      </c>
      <c r="H21" s="3">
        <f t="shared" si="1"/>
        <v>0.8335813673138568</v>
      </c>
      <c r="I21" s="8"/>
      <c r="J21" s="15" t="s">
        <v>1</v>
      </c>
      <c r="K21" s="6">
        <f t="shared" si="8"/>
        <v>638646201.6759996</v>
      </c>
      <c r="L21" s="6">
        <v>551515101.7539997</v>
      </c>
      <c r="M21" s="6">
        <v>87131099.92199995</v>
      </c>
      <c r="N21" s="2"/>
      <c r="O21" s="2"/>
      <c r="P21" s="3"/>
      <c r="Q21" s="8"/>
      <c r="R21" s="15" t="s">
        <v>1</v>
      </c>
      <c r="S21" s="6">
        <f t="shared" si="2"/>
        <v>131.26239183900083</v>
      </c>
      <c r="T21" s="6">
        <f t="shared" si="3"/>
        <v>115.76018557900083</v>
      </c>
      <c r="U21" s="6">
        <f t="shared" si="4"/>
        <v>15.502206260000005</v>
      </c>
      <c r="V21" s="2">
        <f t="shared" si="5"/>
        <v>8.098014635552405</v>
      </c>
      <c r="W21" s="2">
        <f t="shared" si="6"/>
        <v>7.141631840617441</v>
      </c>
      <c r="X21" s="3">
        <f t="shared" si="7"/>
        <v>0.9563827949349649</v>
      </c>
    </row>
    <row r="22" spans="1:24" ht="15">
      <c r="A22" s="8"/>
      <c r="B22" s="15" t="s">
        <v>2</v>
      </c>
      <c r="C22" s="6">
        <f t="shared" si="0"/>
        <v>367252858.3980001</v>
      </c>
      <c r="D22" s="6">
        <v>270181785.66800016</v>
      </c>
      <c r="E22" s="6">
        <v>97071072.72999997</v>
      </c>
      <c r="F22" s="2">
        <f t="shared" si="1"/>
        <v>2.982805009812865</v>
      </c>
      <c r="G22" s="2">
        <f t="shared" si="1"/>
        <v>2.194399758700653</v>
      </c>
      <c r="H22" s="3">
        <f t="shared" si="1"/>
        <v>0.7884052511122122</v>
      </c>
      <c r="I22" s="8"/>
      <c r="J22" s="15" t="s">
        <v>2</v>
      </c>
      <c r="K22" s="6">
        <f t="shared" si="8"/>
        <v>348212857.3160002</v>
      </c>
      <c r="L22" s="6">
        <v>264625349.86600018</v>
      </c>
      <c r="M22" s="6">
        <v>83587507.45000002</v>
      </c>
      <c r="N22" s="2"/>
      <c r="O22" s="2"/>
      <c r="P22" s="3"/>
      <c r="Q22" s="8"/>
      <c r="R22" s="15" t="s">
        <v>2</v>
      </c>
      <c r="S22" s="6">
        <f t="shared" si="2"/>
        <v>19.040001081999897</v>
      </c>
      <c r="T22" s="6">
        <f t="shared" si="3"/>
        <v>5.556435801999986</v>
      </c>
      <c r="U22" s="6">
        <f t="shared" si="4"/>
        <v>13.483565279999956</v>
      </c>
      <c r="V22" s="2">
        <f t="shared" si="5"/>
        <v>1.1746411539726096</v>
      </c>
      <c r="W22" s="2">
        <f t="shared" si="6"/>
        <v>0.34279505207624866</v>
      </c>
      <c r="X22" s="3">
        <f t="shared" si="7"/>
        <v>0.8318461018963638</v>
      </c>
    </row>
    <row r="23" spans="1:24" ht="15">
      <c r="A23" s="8"/>
      <c r="B23" s="15" t="s">
        <v>3</v>
      </c>
      <c r="C23" s="6">
        <f t="shared" si="0"/>
        <v>1001094628.2300003</v>
      </c>
      <c r="D23" s="6">
        <v>921947122.7000003</v>
      </c>
      <c r="E23" s="6">
        <v>79147505.53000002</v>
      </c>
      <c r="F23" s="2">
        <f t="shared" si="1"/>
        <v>8.130828675934012</v>
      </c>
      <c r="G23" s="2">
        <f t="shared" si="1"/>
        <v>7.487997529462094</v>
      </c>
      <c r="H23" s="3">
        <f t="shared" si="1"/>
        <v>0.6428311464719183</v>
      </c>
      <c r="I23" s="8"/>
      <c r="J23" s="15" t="s">
        <v>3</v>
      </c>
      <c r="K23" s="6">
        <f t="shared" si="8"/>
        <v>1020842878.54</v>
      </c>
      <c r="L23" s="6">
        <v>945878353.03</v>
      </c>
      <c r="M23" s="6">
        <v>74964525.51</v>
      </c>
      <c r="N23" s="2"/>
      <c r="O23" s="2"/>
      <c r="P23" s="3"/>
      <c r="Q23" s="8"/>
      <c r="R23" s="15" t="s">
        <v>3</v>
      </c>
      <c r="S23" s="6">
        <f t="shared" si="2"/>
        <v>-19.748250309999705</v>
      </c>
      <c r="T23" s="6">
        <f t="shared" si="3"/>
        <v>-23.931230329999686</v>
      </c>
      <c r="U23" s="6">
        <f t="shared" si="4"/>
        <v>4.182980020000011</v>
      </c>
      <c r="V23" s="2">
        <f t="shared" si="5"/>
        <v>-1.218335410443236</v>
      </c>
      <c r="W23" s="2">
        <f t="shared" si="6"/>
        <v>-1.4763973956593128</v>
      </c>
      <c r="X23" s="3">
        <f t="shared" si="7"/>
        <v>0.25806198521607887</v>
      </c>
    </row>
    <row r="24" spans="1:24" ht="15">
      <c r="A24" s="8"/>
      <c r="B24" s="15" t="s">
        <v>4</v>
      </c>
      <c r="C24" s="6">
        <f t="shared" si="0"/>
        <v>1239184876.49</v>
      </c>
      <c r="D24" s="6">
        <v>1175367304.52</v>
      </c>
      <c r="E24" s="6">
        <v>63817571.970000006</v>
      </c>
      <c r="F24" s="2">
        <f t="shared" si="1"/>
        <v>10.064582951926281</v>
      </c>
      <c r="G24" s="2">
        <f t="shared" si="1"/>
        <v>9.546260578026834</v>
      </c>
      <c r="H24" s="3">
        <f t="shared" si="1"/>
        <v>0.5183223738994476</v>
      </c>
      <c r="I24" s="8"/>
      <c r="J24" s="15" t="s">
        <v>4</v>
      </c>
      <c r="K24" s="6">
        <f t="shared" si="8"/>
        <v>1176996971.6400003</v>
      </c>
      <c r="L24" s="6">
        <v>1113095754.7300003</v>
      </c>
      <c r="M24" s="6">
        <v>63901216.91</v>
      </c>
      <c r="N24" s="2"/>
      <c r="O24" s="2"/>
      <c r="P24" s="3"/>
      <c r="Q24" s="8"/>
      <c r="R24" s="15" t="s">
        <v>4</v>
      </c>
      <c r="S24" s="6">
        <f t="shared" si="2"/>
        <v>62.18790484999967</v>
      </c>
      <c r="T24" s="6">
        <f t="shared" si="3"/>
        <v>62.271549789999725</v>
      </c>
      <c r="U24" s="6">
        <f t="shared" si="4"/>
        <v>-0.08364493999999016</v>
      </c>
      <c r="V24" s="2">
        <f t="shared" si="5"/>
        <v>3.836579210344756</v>
      </c>
      <c r="W24" s="2">
        <f t="shared" si="6"/>
        <v>3.841739545600121</v>
      </c>
      <c r="X24" s="3">
        <f t="shared" si="7"/>
        <v>-0.00516033525536113</v>
      </c>
    </row>
    <row r="25" spans="1:24" ht="15">
      <c r="A25" s="8"/>
      <c r="B25" s="15" t="s">
        <v>85</v>
      </c>
      <c r="C25" s="6">
        <f t="shared" si="0"/>
        <v>3049768215.155999</v>
      </c>
      <c r="D25" s="6">
        <v>2152599016.0699997</v>
      </c>
      <c r="E25" s="6">
        <v>897169199.0859997</v>
      </c>
      <c r="F25" s="2">
        <f t="shared" si="1"/>
        <v>24.7700288858661</v>
      </c>
      <c r="G25" s="2">
        <f t="shared" si="1"/>
        <v>17.48327612005539</v>
      </c>
      <c r="H25" s="3">
        <f t="shared" si="1"/>
        <v>7.286752765810708</v>
      </c>
      <c r="I25" s="8"/>
      <c r="J25" s="15" t="s">
        <v>107</v>
      </c>
      <c r="K25" s="6">
        <f t="shared" si="8"/>
        <v>2880506532.1499996</v>
      </c>
      <c r="L25" s="6">
        <v>1971375900.3299994</v>
      </c>
      <c r="M25" s="6">
        <v>909130631.82</v>
      </c>
      <c r="N25" s="2"/>
      <c r="O25" s="2"/>
      <c r="P25" s="3"/>
      <c r="Q25" s="8"/>
      <c r="R25" s="15" t="s">
        <v>107</v>
      </c>
      <c r="S25" s="24">
        <f t="shared" si="2"/>
        <v>169.26168300599957</v>
      </c>
      <c r="T25" s="6">
        <f t="shared" si="3"/>
        <v>181.22311574000025</v>
      </c>
      <c r="U25" s="6">
        <f t="shared" si="4"/>
        <v>-11.961432734000326</v>
      </c>
      <c r="V25" s="2">
        <f t="shared" si="5"/>
        <v>10.442317612968845</v>
      </c>
      <c r="W25" s="2">
        <f t="shared" si="6"/>
        <v>11.180258282684212</v>
      </c>
      <c r="X25" s="3">
        <f t="shared" si="7"/>
        <v>-0.7379406697153446</v>
      </c>
    </row>
    <row r="26" spans="1:24" ht="6.75" customHeight="1">
      <c r="A26" s="8"/>
      <c r="B26" s="15"/>
      <c r="C26" s="6"/>
      <c r="D26" s="6"/>
      <c r="E26" s="6"/>
      <c r="F26" s="2"/>
      <c r="G26" s="2"/>
      <c r="H26" s="3"/>
      <c r="I26" s="8"/>
      <c r="J26" s="15"/>
      <c r="K26" s="6"/>
      <c r="L26" s="6"/>
      <c r="M26" s="6"/>
      <c r="N26" s="2"/>
      <c r="O26" s="2"/>
      <c r="P26" s="3"/>
      <c r="Q26" s="8"/>
      <c r="R26" s="15"/>
      <c r="S26" s="24"/>
      <c r="T26" s="6"/>
      <c r="U26" s="6"/>
      <c r="V26" s="2"/>
      <c r="W26" s="2"/>
      <c r="X26" s="3"/>
    </row>
    <row r="27" spans="1:24" ht="16.5" customHeight="1">
      <c r="A27" s="8"/>
      <c r="B27" s="16" t="s">
        <v>10</v>
      </c>
      <c r="C27" s="6">
        <f>SUM(C15:C25)</f>
        <v>7767359458.230799</v>
      </c>
      <c r="D27" s="6">
        <f>SUM(D15:D25)</f>
        <v>6027814697.510799</v>
      </c>
      <c r="E27" s="6">
        <f>SUM(E15:E25)</f>
        <v>1739544760.7199993</v>
      </c>
      <c r="F27" s="2">
        <f aca="true" t="shared" si="10" ref="F27:H36">C27/$C$9*100</f>
        <v>63.08601328820681</v>
      </c>
      <c r="G27" s="2">
        <f t="shared" si="10"/>
        <v>48.95753829225129</v>
      </c>
      <c r="H27" s="3">
        <f t="shared" si="10"/>
        <v>14.128474995955514</v>
      </c>
      <c r="I27" s="8"/>
      <c r="J27" s="16" t="s">
        <v>10</v>
      </c>
      <c r="K27" s="6">
        <f>SUM(K15:K25)</f>
        <v>7148564306.5758</v>
      </c>
      <c r="L27" s="6">
        <f>SUM(L15:L25)</f>
        <v>5538170939.9098</v>
      </c>
      <c r="M27" s="6">
        <f>SUM(M15:M25)</f>
        <v>1610393366.6659994</v>
      </c>
      <c r="N27" s="2"/>
      <c r="O27" s="2"/>
      <c r="P27" s="3"/>
      <c r="Q27" s="8"/>
      <c r="R27" s="16" t="s">
        <v>10</v>
      </c>
      <c r="S27" s="24">
        <f t="shared" si="2"/>
        <v>618.7951516549988</v>
      </c>
      <c r="T27" s="6">
        <f>SUM(T15:T25)</f>
        <v>489.64375760100006</v>
      </c>
      <c r="U27" s="6">
        <f>SUM(U15:U25)</f>
        <v>129.1513940539997</v>
      </c>
      <c r="V27" s="2">
        <f aca="true" t="shared" si="11" ref="V27:X36">S27/$S$9*100</f>
        <v>38.17553622409441</v>
      </c>
      <c r="W27" s="2">
        <f t="shared" si="11"/>
        <v>30.207756080836894</v>
      </c>
      <c r="X27" s="3">
        <f t="shared" si="11"/>
        <v>7.967780143257571</v>
      </c>
    </row>
    <row r="28" spans="1:24" ht="16.5" customHeight="1">
      <c r="A28" s="8"/>
      <c r="B28" s="15" t="s">
        <v>11</v>
      </c>
      <c r="C28" s="6">
        <f>SUM(C20:C25)</f>
        <v>6982839988.639799</v>
      </c>
      <c r="D28" s="6">
        <f>SUM(D20:D25)</f>
        <v>5570140385.8298</v>
      </c>
      <c r="E28" s="6">
        <f>SUM(E20:E25)</f>
        <v>1412699602.8099995</v>
      </c>
      <c r="F28" s="2">
        <f t="shared" si="10"/>
        <v>56.714194660574016</v>
      </c>
      <c r="G28" s="2">
        <f t="shared" si="10"/>
        <v>45.24033582934958</v>
      </c>
      <c r="H28" s="3">
        <f t="shared" si="10"/>
        <v>11.473858831224437</v>
      </c>
      <c r="I28" s="8"/>
      <c r="J28" s="15" t="s">
        <v>11</v>
      </c>
      <c r="K28" s="6">
        <f>SUM(K20:K25)</f>
        <v>6535174717.017799</v>
      </c>
      <c r="L28" s="6">
        <f>SUM(L20:L25)</f>
        <v>5176047932.5058</v>
      </c>
      <c r="M28" s="6">
        <f>SUM(M20:M25)</f>
        <v>1359126784.5119996</v>
      </c>
      <c r="N28" s="2"/>
      <c r="O28" s="2"/>
      <c r="P28" s="3"/>
      <c r="Q28" s="8"/>
      <c r="R28" s="15" t="s">
        <v>11</v>
      </c>
      <c r="S28" s="24">
        <f t="shared" si="2"/>
        <v>447.66527162199975</v>
      </c>
      <c r="T28" s="6">
        <f>SUM(T20:T25)</f>
        <v>394.0924533240004</v>
      </c>
      <c r="U28" s="6">
        <f>SUM(U20:U25)</f>
        <v>53.57281829799972</v>
      </c>
      <c r="V28" s="2">
        <f t="shared" si="11"/>
        <v>27.617963307189815</v>
      </c>
      <c r="W28" s="2">
        <f t="shared" si="11"/>
        <v>24.312877512493156</v>
      </c>
      <c r="X28" s="3">
        <f t="shared" si="11"/>
        <v>3.3050857946966827</v>
      </c>
    </row>
    <row r="29" spans="1:24" ht="16.5" customHeight="1">
      <c r="A29" s="8"/>
      <c r="B29" s="15" t="s">
        <v>12</v>
      </c>
      <c r="C29" s="6">
        <f>SUM(C21:C25)</f>
        <v>6427209171.789</v>
      </c>
      <c r="D29" s="6">
        <f>SUM(D21:D25)</f>
        <v>5187370516.291</v>
      </c>
      <c r="E29" s="6">
        <f>SUM(E21:E25)</f>
        <v>1239838655.4979997</v>
      </c>
      <c r="F29" s="2">
        <f t="shared" si="10"/>
        <v>52.20139551902756</v>
      </c>
      <c r="G29" s="2">
        <f t="shared" si="10"/>
        <v>42.13150261441941</v>
      </c>
      <c r="H29" s="3">
        <f t="shared" si="10"/>
        <v>10.069892904608144</v>
      </c>
      <c r="I29" s="8"/>
      <c r="J29" s="15" t="s">
        <v>12</v>
      </c>
      <c r="K29" s="6">
        <f>SUM(K21:K25)</f>
        <v>6065205441.322</v>
      </c>
      <c r="L29" s="6">
        <f>SUM(L21:L25)</f>
        <v>4846490459.709999</v>
      </c>
      <c r="M29" s="6">
        <f>SUM(M21:M25)</f>
        <v>1218714981.612</v>
      </c>
      <c r="N29" s="2"/>
      <c r="O29" s="2"/>
      <c r="P29" s="3"/>
      <c r="Q29" s="8"/>
      <c r="R29" s="15" t="s">
        <v>12</v>
      </c>
      <c r="S29" s="24">
        <f t="shared" si="2"/>
        <v>362.003730467</v>
      </c>
      <c r="T29" s="6">
        <f>SUM(T21:T25)</f>
        <v>340.8800565810011</v>
      </c>
      <c r="U29" s="6">
        <f>SUM(U21:U25)</f>
        <v>21.12367388599965</v>
      </c>
      <c r="V29" s="2">
        <f t="shared" si="11"/>
        <v>22.333217202395364</v>
      </c>
      <c r="W29" s="2">
        <f t="shared" si="11"/>
        <v>21.03002732531871</v>
      </c>
      <c r="X29" s="3">
        <f t="shared" si="11"/>
        <v>1.3031898770767014</v>
      </c>
    </row>
    <row r="30" spans="1:24" ht="16.5" customHeight="1">
      <c r="A30" s="8"/>
      <c r="B30" s="15" t="s">
        <v>13</v>
      </c>
      <c r="C30" s="6">
        <f>SUM(C22:C25)</f>
        <v>5657300578.273999</v>
      </c>
      <c r="D30" s="6">
        <f>SUM(D22:D25)</f>
        <v>4520095228.958</v>
      </c>
      <c r="E30" s="6">
        <f>SUM(E22:E25)</f>
        <v>1137205349.3159997</v>
      </c>
      <c r="F30" s="2">
        <f t="shared" si="10"/>
        <v>45.948245523539256</v>
      </c>
      <c r="G30" s="2">
        <f t="shared" si="10"/>
        <v>36.71193398624497</v>
      </c>
      <c r="H30" s="3">
        <f t="shared" si="10"/>
        <v>9.236311537294286</v>
      </c>
      <c r="I30" s="8"/>
      <c r="J30" s="15" t="s">
        <v>13</v>
      </c>
      <c r="K30" s="6">
        <f>SUM(K22:K25)</f>
        <v>5426559239.646</v>
      </c>
      <c r="L30" s="6">
        <f>SUM(L22:L25)</f>
        <v>4294975357.955999</v>
      </c>
      <c r="M30" s="6">
        <f>SUM(M22:M25)</f>
        <v>1131583881.69</v>
      </c>
      <c r="N30" s="2"/>
      <c r="O30" s="2"/>
      <c r="P30" s="3"/>
      <c r="Q30" s="8"/>
      <c r="R30" s="15" t="s">
        <v>13</v>
      </c>
      <c r="S30" s="24">
        <f t="shared" si="2"/>
        <v>230.7413386279993</v>
      </c>
      <c r="T30" s="6">
        <f>SUM(T22:T25)</f>
        <v>225.11987100200028</v>
      </c>
      <c r="U30" s="6">
        <f>SUM(U22:U25)</f>
        <v>5.621467625999653</v>
      </c>
      <c r="V30" s="2">
        <f t="shared" si="11"/>
        <v>14.235202566842966</v>
      </c>
      <c r="W30" s="2">
        <f t="shared" si="11"/>
        <v>13.888395484701269</v>
      </c>
      <c r="X30" s="3">
        <f t="shared" si="11"/>
        <v>0.34680708214173694</v>
      </c>
    </row>
    <row r="31" spans="1:24" ht="16.5" customHeight="1">
      <c r="A31" s="8"/>
      <c r="B31" s="15" t="s">
        <v>14</v>
      </c>
      <c r="C31" s="6">
        <f>SUM(C23:C25)</f>
        <v>5290047719.875999</v>
      </c>
      <c r="D31" s="6">
        <f>SUM(D23:D25)</f>
        <v>4249913443.29</v>
      </c>
      <c r="E31" s="6">
        <f>SUM(E23:E25)</f>
        <v>1040134276.5859997</v>
      </c>
      <c r="F31" s="2">
        <f t="shared" si="10"/>
        <v>42.96544051372639</v>
      </c>
      <c r="G31" s="2">
        <f t="shared" si="10"/>
        <v>34.517534227544324</v>
      </c>
      <c r="H31" s="3">
        <f t="shared" si="10"/>
        <v>8.447906286182075</v>
      </c>
      <c r="I31" s="8"/>
      <c r="J31" s="15" t="s">
        <v>14</v>
      </c>
      <c r="K31" s="6">
        <f>SUM(K23:K25)</f>
        <v>5078346382.33</v>
      </c>
      <c r="L31" s="6">
        <f>SUM(L23:L25)</f>
        <v>4030350008.0899997</v>
      </c>
      <c r="M31" s="6">
        <f>SUM(M23:M25)</f>
        <v>1047996374.24</v>
      </c>
      <c r="N31" s="2"/>
      <c r="O31" s="2"/>
      <c r="P31" s="3"/>
      <c r="Q31" s="8"/>
      <c r="R31" s="15" t="s">
        <v>14</v>
      </c>
      <c r="S31" s="24">
        <f t="shared" si="2"/>
        <v>211.70133754599954</v>
      </c>
      <c r="T31" s="6">
        <f>SUM(T23:T25)</f>
        <v>219.5634352000003</v>
      </c>
      <c r="U31" s="6">
        <f>SUM(U23:U25)</f>
        <v>-7.862097654000305</v>
      </c>
      <c r="V31" s="2">
        <f t="shared" si="11"/>
        <v>13.060561412870364</v>
      </c>
      <c r="W31" s="2">
        <f t="shared" si="11"/>
        <v>13.545600432625019</v>
      </c>
      <c r="X31" s="3">
        <f t="shared" si="11"/>
        <v>-0.4850390197546269</v>
      </c>
    </row>
    <row r="32" spans="1:24" ht="16.5" customHeight="1">
      <c r="A32" s="8"/>
      <c r="B32" s="15" t="s">
        <v>15</v>
      </c>
      <c r="C32" s="24">
        <f>SUM(C24:C25)</f>
        <v>4288953091.645999</v>
      </c>
      <c r="D32" s="6">
        <f>SUM(D24:D25)</f>
        <v>3327966320.5899997</v>
      </c>
      <c r="E32" s="6">
        <f>SUM(E24:E25)</f>
        <v>960986771.0559998</v>
      </c>
      <c r="F32" s="2">
        <f t="shared" si="10"/>
        <v>34.83461183779238</v>
      </c>
      <c r="G32" s="2">
        <f t="shared" si="10"/>
        <v>27.029536698082225</v>
      </c>
      <c r="H32" s="3">
        <f t="shared" si="10"/>
        <v>7.805075139710156</v>
      </c>
      <c r="I32" s="8"/>
      <c r="J32" s="15" t="s">
        <v>15</v>
      </c>
      <c r="K32" s="24">
        <f>SUM(K24:K25)</f>
        <v>4057503503.79</v>
      </c>
      <c r="L32" s="6">
        <f>SUM(L24:L25)</f>
        <v>3084471655.0599995</v>
      </c>
      <c r="M32" s="6">
        <f>SUM(M24:M25)</f>
        <v>973031848.73</v>
      </c>
      <c r="N32" s="2"/>
      <c r="O32" s="2"/>
      <c r="P32" s="3"/>
      <c r="Q32" s="8"/>
      <c r="R32" s="15" t="s">
        <v>15</v>
      </c>
      <c r="S32" s="24">
        <f t="shared" si="2"/>
        <v>231.449587855999</v>
      </c>
      <c r="T32" s="6">
        <f>SUM(T24:T25)</f>
        <v>243.49466552999996</v>
      </c>
      <c r="U32" s="6">
        <f>SUM(U24:U25)</f>
        <v>-12.045077674000316</v>
      </c>
      <c r="V32" s="2">
        <f t="shared" si="11"/>
        <v>14.278896823313586</v>
      </c>
      <c r="W32" s="2">
        <f t="shared" si="11"/>
        <v>15.02199782828433</v>
      </c>
      <c r="X32" s="3">
        <f t="shared" si="11"/>
        <v>-0.7431010049707057</v>
      </c>
    </row>
    <row r="33" spans="1:24" ht="16.5" customHeight="1">
      <c r="A33" s="8"/>
      <c r="B33" s="25" t="s">
        <v>86</v>
      </c>
      <c r="C33" s="6">
        <f>D33+E33</f>
        <v>5419793641.690889</v>
      </c>
      <c r="D33" s="6">
        <v>1996696635.1339025</v>
      </c>
      <c r="E33" s="6">
        <v>3423097006.5569873</v>
      </c>
      <c r="F33" s="2">
        <f t="shared" si="10"/>
        <v>44.01922886892235</v>
      </c>
      <c r="G33" s="2">
        <f t="shared" si="10"/>
        <v>16.217046621049054</v>
      </c>
      <c r="H33" s="3">
        <f>E33/$C$9*100</f>
        <v>27.802182247873297</v>
      </c>
      <c r="I33" s="8"/>
      <c r="J33" s="25" t="s">
        <v>108</v>
      </c>
      <c r="K33" s="6">
        <f>L33+M33</f>
        <v>4233170497.3916445</v>
      </c>
      <c r="L33" s="6">
        <v>1563781098.8042448</v>
      </c>
      <c r="M33" s="6">
        <v>2669389398.5874</v>
      </c>
      <c r="N33" s="2"/>
      <c r="O33" s="2"/>
      <c r="P33" s="3"/>
      <c r="Q33" s="8"/>
      <c r="R33" s="25" t="s">
        <v>108</v>
      </c>
      <c r="S33" s="24">
        <f t="shared" si="2"/>
        <v>1186.6231442992448</v>
      </c>
      <c r="T33" s="6">
        <f aca="true" t="shared" si="12" ref="T33:U36">(D33-L33)/1000000</f>
        <v>432.9155363296578</v>
      </c>
      <c r="U33" s="6">
        <f t="shared" si="12"/>
        <v>753.7076079695873</v>
      </c>
      <c r="V33" s="2">
        <f t="shared" si="11"/>
        <v>73.20673846326618</v>
      </c>
      <c r="W33" s="2">
        <f t="shared" si="11"/>
        <v>26.708002955298532</v>
      </c>
      <c r="X33" s="3">
        <f t="shared" si="11"/>
        <v>46.498735507967666</v>
      </c>
    </row>
    <row r="34" spans="1:24" ht="16.5" customHeight="1">
      <c r="A34" s="8"/>
      <c r="B34" s="15" t="s">
        <v>87</v>
      </c>
      <c r="C34" s="6">
        <f>D34+E34</f>
        <v>1241799911.7397997</v>
      </c>
      <c r="D34" s="6">
        <v>992425206.8637999</v>
      </c>
      <c r="E34" s="6">
        <v>249374704.87599975</v>
      </c>
      <c r="F34" s="2">
        <f t="shared" si="10"/>
        <v>10.085822106545704</v>
      </c>
      <c r="G34" s="2">
        <f t="shared" si="10"/>
        <v>8.060416171600943</v>
      </c>
      <c r="H34" s="3">
        <f>E34/$C$9*100</f>
        <v>2.0254059349447595</v>
      </c>
      <c r="I34" s="8"/>
      <c r="J34" s="15" t="s">
        <v>109</v>
      </c>
      <c r="K34" s="6">
        <f>L34+M34</f>
        <v>1038418595.151805</v>
      </c>
      <c r="L34" s="6">
        <v>832515922.2978052</v>
      </c>
      <c r="M34" s="6">
        <v>205902672.85399985</v>
      </c>
      <c r="N34" s="2"/>
      <c r="O34" s="2"/>
      <c r="P34" s="3"/>
      <c r="Q34" s="8"/>
      <c r="R34" s="15" t="s">
        <v>109</v>
      </c>
      <c r="S34" s="24">
        <f t="shared" si="2"/>
        <v>203.3813165879947</v>
      </c>
      <c r="T34" s="6">
        <f t="shared" si="12"/>
        <v>159.90928456599474</v>
      </c>
      <c r="U34" s="6">
        <f t="shared" si="12"/>
        <v>43.472032021999894</v>
      </c>
      <c r="V34" s="2">
        <f t="shared" si="11"/>
        <v>12.547271577586356</v>
      </c>
      <c r="W34" s="2">
        <f t="shared" si="11"/>
        <v>9.865336968447526</v>
      </c>
      <c r="X34" s="3">
        <f t="shared" si="11"/>
        <v>2.6819346091388248</v>
      </c>
    </row>
    <row r="35" spans="1:24" ht="16.5" customHeight="1">
      <c r="A35" s="8"/>
      <c r="B35" s="15" t="s">
        <v>88</v>
      </c>
      <c r="C35" s="6">
        <f>D35+E35</f>
        <v>361170749.6079999</v>
      </c>
      <c r="D35" s="6">
        <v>265127372.57799995</v>
      </c>
      <c r="E35" s="6">
        <v>96043377.02999997</v>
      </c>
      <c r="F35" s="2">
        <f t="shared" si="10"/>
        <v>2.933406498258249</v>
      </c>
      <c r="G35" s="2">
        <f t="shared" si="10"/>
        <v>2.153348128082226</v>
      </c>
      <c r="H35" s="3">
        <f>E35/$C$9*100</f>
        <v>0.7800583701760231</v>
      </c>
      <c r="I35" s="8"/>
      <c r="J35" s="15" t="s">
        <v>110</v>
      </c>
      <c r="K35" s="6">
        <f>L35+M35</f>
        <v>341917565.45600003</v>
      </c>
      <c r="L35" s="6">
        <v>259311558.806</v>
      </c>
      <c r="M35" s="6">
        <v>82606006.65000004</v>
      </c>
      <c r="N35" s="2"/>
      <c r="O35" s="2"/>
      <c r="P35" s="3"/>
      <c r="Q35" s="8"/>
      <c r="R35" s="15" t="s">
        <v>110</v>
      </c>
      <c r="S35" s="24">
        <f t="shared" si="2"/>
        <v>19.25318415199989</v>
      </c>
      <c r="T35" s="6">
        <f>(D35-L35)/1000000</f>
        <v>5.815813771999955</v>
      </c>
      <c r="U35" s="6">
        <f t="shared" si="12"/>
        <v>13.437370379999935</v>
      </c>
      <c r="V35" s="2">
        <f t="shared" si="11"/>
        <v>1.1877931284012746</v>
      </c>
      <c r="W35" s="2">
        <f t="shared" si="11"/>
        <v>0.35879694391877975</v>
      </c>
      <c r="X35" s="3">
        <f t="shared" si="11"/>
        <v>0.8289961844824948</v>
      </c>
    </row>
    <row r="36" spans="1:24" ht="16.5" customHeight="1">
      <c r="A36" s="8"/>
      <c r="B36" s="17" t="s">
        <v>89</v>
      </c>
      <c r="C36" s="18">
        <f>D36+E36</f>
        <v>5289567786.716002</v>
      </c>
      <c r="D36" s="7">
        <v>4249530710.1300025</v>
      </c>
      <c r="E36" s="7">
        <v>1040037076.5859996</v>
      </c>
      <c r="F36" s="4">
        <f t="shared" si="10"/>
        <v>42.96154252627366</v>
      </c>
      <c r="G36" s="4">
        <f t="shared" si="10"/>
        <v>34.514425692482014</v>
      </c>
      <c r="H36" s="5">
        <f>E36/$C$9*100</f>
        <v>8.447116833791647</v>
      </c>
      <c r="I36" s="8"/>
      <c r="J36" s="17" t="s">
        <v>111</v>
      </c>
      <c r="K36" s="18">
        <f>L36+M36</f>
        <v>5077904777.170005</v>
      </c>
      <c r="L36" s="7">
        <v>4030003934.9300056</v>
      </c>
      <c r="M36" s="7">
        <v>1047900842.2399995</v>
      </c>
      <c r="N36" s="4"/>
      <c r="O36" s="4"/>
      <c r="P36" s="5"/>
      <c r="Q36" s="8"/>
      <c r="R36" s="17" t="s">
        <v>111</v>
      </c>
      <c r="S36" s="18">
        <f t="shared" si="2"/>
        <v>211.66300954599762</v>
      </c>
      <c r="T36" s="7">
        <f t="shared" si="12"/>
        <v>219.52677519999696</v>
      </c>
      <c r="U36" s="7">
        <f t="shared" si="12"/>
        <v>-7.863765653999924</v>
      </c>
      <c r="V36" s="4">
        <f t="shared" si="11"/>
        <v>13.058196830748873</v>
      </c>
      <c r="W36" s="4">
        <f t="shared" si="11"/>
        <v>13.54333875498524</v>
      </c>
      <c r="X36" s="5">
        <f t="shared" si="11"/>
        <v>-0.485141924236404</v>
      </c>
    </row>
    <row r="37" spans="1:24" ht="6.75" customHeight="1">
      <c r="A37" s="8"/>
      <c r="B37" s="19"/>
      <c r="C37" s="6"/>
      <c r="D37" s="6"/>
      <c r="E37" s="6"/>
      <c r="F37" s="2"/>
      <c r="G37" s="2"/>
      <c r="H37" s="2"/>
      <c r="I37" s="8"/>
      <c r="J37" s="19"/>
      <c r="K37" s="6"/>
      <c r="L37" s="6"/>
      <c r="M37" s="6"/>
      <c r="N37" s="2"/>
      <c r="O37" s="2"/>
      <c r="P37" s="2"/>
      <c r="Q37" s="8"/>
      <c r="R37" s="19"/>
      <c r="S37" s="6"/>
      <c r="T37" s="6"/>
      <c r="U37" s="6"/>
      <c r="V37" s="2"/>
      <c r="W37" s="2"/>
      <c r="X37" s="2"/>
    </row>
    <row r="38" spans="1:24" ht="12" customHeight="1">
      <c r="A38" s="8"/>
      <c r="B38" s="19"/>
      <c r="C38" s="8"/>
      <c r="D38" s="8"/>
      <c r="E38" s="8"/>
      <c r="F38" s="8"/>
      <c r="G38" s="8"/>
      <c r="H38" s="8"/>
      <c r="I38" s="8"/>
      <c r="J38" s="19"/>
      <c r="K38" s="8"/>
      <c r="L38" s="8"/>
      <c r="M38" s="8"/>
      <c r="N38" s="8"/>
      <c r="O38" s="8"/>
      <c r="P38" s="8"/>
      <c r="Q38" s="8"/>
      <c r="R38" s="28" t="s">
        <v>112</v>
      </c>
      <c r="S38" s="8"/>
      <c r="T38" s="8"/>
      <c r="U38" s="8"/>
      <c r="V38" s="8"/>
      <c r="W38" s="8"/>
      <c r="X38" s="8"/>
    </row>
    <row r="39" spans="1:24" ht="12" customHeight="1">
      <c r="A39" s="8"/>
      <c r="B39" s="19"/>
      <c r="C39" s="8"/>
      <c r="D39" s="8"/>
      <c r="E39" s="8"/>
      <c r="F39" s="8"/>
      <c r="G39" s="8"/>
      <c r="H39" s="8"/>
      <c r="I39" s="8"/>
      <c r="J39" s="19"/>
      <c r="K39" s="8"/>
      <c r="L39" s="8"/>
      <c r="M39" s="8"/>
      <c r="N39" s="8"/>
      <c r="O39" s="8"/>
      <c r="P39" s="8"/>
      <c r="Q39" s="8"/>
      <c r="R39" s="28"/>
      <c r="S39" s="8"/>
      <c r="T39" s="8"/>
      <c r="U39" s="8"/>
      <c r="V39" s="8"/>
      <c r="W39" s="8"/>
      <c r="X39" s="8"/>
    </row>
    <row r="40" spans="10:21" ht="12" customHeight="1">
      <c r="J40" s="19"/>
      <c r="L40" s="35"/>
      <c r="M40" s="35"/>
      <c r="N40" s="35"/>
      <c r="O40" s="27"/>
      <c r="P40" s="27"/>
      <c r="R40" s="28"/>
      <c r="S40" s="32"/>
      <c r="T40" s="32"/>
      <c r="U40" s="32"/>
    </row>
    <row r="41" spans="3:18" ht="15">
      <c r="C41" s="29"/>
      <c r="D41" s="36"/>
      <c r="E41" s="36"/>
      <c r="F41" s="27"/>
      <c r="L41" s="37"/>
      <c r="M41" s="38"/>
      <c r="N41" s="38"/>
      <c r="O41" s="27"/>
      <c r="P41" s="27"/>
      <c r="R41" s="19"/>
    </row>
    <row r="42" spans="3:16" ht="14.25">
      <c r="C42" s="30"/>
      <c r="D42" s="39"/>
      <c r="E42" s="39"/>
      <c r="F42" s="27"/>
      <c r="L42" s="37"/>
      <c r="M42" s="38"/>
      <c r="N42" s="38"/>
      <c r="O42" s="27"/>
      <c r="P42" s="27"/>
    </row>
    <row r="43" spans="3:16" ht="14.25">
      <c r="C43" s="30"/>
      <c r="D43" s="39"/>
      <c r="E43" s="39"/>
      <c r="F43" s="27"/>
      <c r="L43" s="27"/>
      <c r="M43" s="27"/>
      <c r="N43" s="27"/>
      <c r="O43" s="27"/>
      <c r="P43" s="27"/>
    </row>
    <row r="44" spans="3:13" ht="12.75">
      <c r="C44" s="27"/>
      <c r="D44" s="31"/>
      <c r="E44" s="31"/>
      <c r="F44" s="27"/>
      <c r="K44" s="35"/>
      <c r="L44" s="35"/>
      <c r="M44" s="35"/>
    </row>
    <row r="45" spans="11:13" ht="12.75">
      <c r="K45" s="38"/>
      <c r="L45" s="38"/>
      <c r="M45" s="38"/>
    </row>
    <row r="46" spans="11:13" ht="12.75">
      <c r="K46" s="38"/>
      <c r="L46" s="38"/>
      <c r="M46" s="38"/>
    </row>
    <row r="47" spans="11:13" ht="12.75">
      <c r="K47" s="38"/>
      <c r="L47" s="38"/>
      <c r="M47" s="38"/>
    </row>
    <row r="48" spans="11:13" ht="12.75">
      <c r="K48" s="38"/>
      <c r="L48" s="38"/>
      <c r="M48" s="38"/>
    </row>
    <row r="49" spans="11:13" ht="12.75">
      <c r="K49" s="38"/>
      <c r="L49" s="38"/>
      <c r="M49" s="38"/>
    </row>
    <row r="50" spans="11:13" ht="12.75">
      <c r="K50" s="38"/>
      <c r="L50" s="38"/>
      <c r="M50" s="38"/>
    </row>
    <row r="51" spans="11:13" ht="12.75">
      <c r="K51" s="38"/>
      <c r="L51" s="38"/>
      <c r="M51" s="38"/>
    </row>
    <row r="52" spans="11:13" ht="12.75">
      <c r="K52" s="38"/>
      <c r="L52" s="38"/>
      <c r="M52" s="38"/>
    </row>
    <row r="53" spans="11:13" ht="12.75">
      <c r="K53" s="38"/>
      <c r="L53" s="38"/>
      <c r="M53" s="38"/>
    </row>
    <row r="54" spans="11:13" ht="12.75">
      <c r="K54" s="38"/>
      <c r="L54" s="38"/>
      <c r="M54" s="38"/>
    </row>
    <row r="55" spans="11:13" ht="12.75">
      <c r="K55" s="38"/>
      <c r="L55" s="38"/>
      <c r="M55" s="38"/>
    </row>
    <row r="56" spans="11:13" ht="12.75">
      <c r="K56" s="38"/>
      <c r="L56" s="38"/>
      <c r="M56" s="38"/>
    </row>
    <row r="57" spans="11:13" ht="12.75">
      <c r="K57" s="38"/>
      <c r="L57" s="38"/>
      <c r="M57" s="38"/>
    </row>
    <row r="58" spans="11:13" ht="12.75">
      <c r="K58" s="38"/>
      <c r="L58" s="38"/>
      <c r="M58" s="38"/>
    </row>
    <row r="59" spans="11:13" ht="12.75">
      <c r="K59" s="38"/>
      <c r="L59" s="38"/>
      <c r="M59" s="38"/>
    </row>
  </sheetData>
  <sheetProtection/>
  <mergeCells count="6">
    <mergeCell ref="R5:R7"/>
    <mergeCell ref="S5:X5"/>
    <mergeCell ref="B5:B7"/>
    <mergeCell ref="C5:H5"/>
    <mergeCell ref="J5:J7"/>
    <mergeCell ref="K5:P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MS,標準"V-7-1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O42"/>
  <sheetViews>
    <sheetView showGridLines="0" workbookViewId="0" topLeftCell="AH1">
      <selection activeCell="AH1" sqref="AH1"/>
    </sheetView>
  </sheetViews>
  <sheetFormatPr defaultColWidth="9.140625" defaultRowHeight="12.75"/>
  <cols>
    <col min="1" max="1" width="3.7109375" style="1" customWidth="1"/>
    <col min="2" max="2" width="18.421875" style="1" customWidth="1"/>
    <col min="3" max="3" width="16.8515625" style="1" customWidth="1"/>
    <col min="4" max="4" width="15.00390625" style="1" customWidth="1"/>
    <col min="5" max="5" width="15.421875" style="1" customWidth="1"/>
    <col min="6" max="8" width="10.7109375" style="1" customWidth="1"/>
    <col min="9" max="9" width="2.57421875" style="1" customWidth="1"/>
    <col min="10" max="10" width="1.7109375" style="27" customWidth="1"/>
    <col min="11" max="11" width="18.421875" style="1" customWidth="1"/>
    <col min="12" max="12" width="16.00390625" style="1" customWidth="1"/>
    <col min="13" max="13" width="14.7109375" style="1" customWidth="1"/>
    <col min="14" max="14" width="14.8515625" style="1" customWidth="1"/>
    <col min="15" max="17" width="10.7109375" style="1" customWidth="1"/>
    <col min="18" max="18" width="3.00390625" style="1" customWidth="1"/>
    <col min="19" max="19" width="2.7109375" style="27" customWidth="1"/>
    <col min="20" max="20" width="2.7109375" style="1" customWidth="1"/>
    <col min="21" max="21" width="18.421875" style="1" customWidth="1"/>
    <col min="22" max="22" width="15.00390625" style="1" customWidth="1"/>
    <col min="23" max="23" width="13.7109375" style="1" customWidth="1"/>
    <col min="24" max="24" width="13.57421875" style="1" customWidth="1"/>
    <col min="25" max="27" width="10.7109375" style="1" customWidth="1"/>
    <col min="28" max="28" width="2.7109375" style="1" customWidth="1"/>
    <col min="29" max="29" width="16.140625" style="1" customWidth="1"/>
    <col min="30" max="30" width="18.7109375" style="1" customWidth="1"/>
    <col min="31" max="31" width="17.00390625" style="1" customWidth="1"/>
    <col min="32" max="32" width="16.57421875" style="1" customWidth="1"/>
    <col min="33" max="33" width="17.28125" style="1" customWidth="1"/>
    <col min="34" max="34" width="2.421875" style="1" customWidth="1"/>
    <col min="35" max="35" width="17.28125" style="1" customWidth="1"/>
    <col min="36" max="36" width="12.8515625" style="1" customWidth="1"/>
    <col min="37" max="37" width="13.00390625" style="1" customWidth="1"/>
    <col min="38" max="38" width="11.8515625" style="1" customWidth="1"/>
    <col min="39" max="39" width="12.28125" style="1" customWidth="1"/>
    <col min="40" max="40" width="11.8515625" style="1" customWidth="1"/>
    <col min="41" max="41" width="12.28125" style="1" customWidth="1"/>
    <col min="42" max="16384" width="9.140625" style="1" customWidth="1"/>
  </cols>
  <sheetData>
    <row r="1" spans="1:33" ht="15" customHeight="1">
      <c r="A1" s="8"/>
      <c r="B1" s="8"/>
      <c r="C1" s="8"/>
      <c r="D1" s="8"/>
      <c r="E1" s="8"/>
      <c r="F1" s="8"/>
      <c r="G1" s="8"/>
      <c r="H1" s="8"/>
      <c r="J1" s="26"/>
      <c r="K1" s="8"/>
      <c r="L1" s="8"/>
      <c r="M1" s="8"/>
      <c r="N1" s="8"/>
      <c r="O1" s="8"/>
      <c r="P1" s="8"/>
      <c r="Q1" s="8"/>
      <c r="R1" s="8"/>
      <c r="S1" s="26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1" ht="15" customHeight="1">
      <c r="A2" s="8"/>
      <c r="B2" s="9" t="s">
        <v>142</v>
      </c>
      <c r="C2" s="9"/>
      <c r="D2" s="9"/>
      <c r="E2" s="9"/>
      <c r="F2" s="9"/>
      <c r="G2" s="9"/>
      <c r="H2" s="9"/>
      <c r="J2" s="26"/>
      <c r="K2" s="9" t="s">
        <v>143</v>
      </c>
      <c r="L2" s="9"/>
      <c r="M2" s="9"/>
      <c r="N2" s="9"/>
      <c r="O2" s="9"/>
      <c r="P2" s="9"/>
      <c r="Q2" s="9"/>
      <c r="R2" s="9"/>
      <c r="S2" s="26"/>
      <c r="T2" s="8"/>
      <c r="U2" s="9" t="s">
        <v>144</v>
      </c>
      <c r="V2" s="9"/>
      <c r="W2" s="9"/>
      <c r="X2" s="9"/>
      <c r="Y2" s="52"/>
      <c r="Z2" s="52"/>
      <c r="AA2" s="9"/>
      <c r="AB2" s="8"/>
      <c r="AC2" s="9" t="s">
        <v>149</v>
      </c>
      <c r="AD2" s="9"/>
      <c r="AE2" s="9"/>
      <c r="AF2" s="9"/>
      <c r="AG2" s="9"/>
      <c r="AI2" s="9" t="s">
        <v>145</v>
      </c>
      <c r="AJ2" s="9"/>
      <c r="AK2" s="9"/>
      <c r="AL2" s="9"/>
      <c r="AM2" s="9"/>
      <c r="AN2" s="9"/>
      <c r="AO2" s="9"/>
    </row>
    <row r="3" spans="1:41" ht="15" customHeight="1">
      <c r="A3" s="8"/>
      <c r="B3" s="9" t="s">
        <v>43</v>
      </c>
      <c r="C3" s="9"/>
      <c r="D3" s="9"/>
      <c r="E3" s="9"/>
      <c r="F3" s="9"/>
      <c r="G3" s="9"/>
      <c r="H3" s="9"/>
      <c r="J3" s="26"/>
      <c r="K3" s="9" t="s">
        <v>59</v>
      </c>
      <c r="L3" s="9"/>
      <c r="M3" s="9"/>
      <c r="N3" s="9"/>
      <c r="O3" s="9"/>
      <c r="P3" s="9"/>
      <c r="Q3" s="9"/>
      <c r="R3" s="9"/>
      <c r="S3" s="26"/>
      <c r="T3" s="8"/>
      <c r="U3" s="9" t="s">
        <v>29</v>
      </c>
      <c r="V3" s="9"/>
      <c r="W3" s="9"/>
      <c r="X3" s="9"/>
      <c r="Y3" s="9"/>
      <c r="Z3" s="9"/>
      <c r="AA3" s="9"/>
      <c r="AB3" s="8"/>
      <c r="AC3" s="9" t="s">
        <v>123</v>
      </c>
      <c r="AD3" s="9"/>
      <c r="AE3" s="9"/>
      <c r="AF3" s="9"/>
      <c r="AG3" s="9"/>
      <c r="AI3" s="9" t="s">
        <v>150</v>
      </c>
      <c r="AJ3" s="9"/>
      <c r="AK3" s="9"/>
      <c r="AL3" s="9"/>
      <c r="AM3" s="9"/>
      <c r="AN3" s="9"/>
      <c r="AO3" s="9"/>
    </row>
    <row r="4" spans="1:41" ht="15" customHeight="1">
      <c r="A4" s="8"/>
      <c r="B4" s="9"/>
      <c r="C4" s="9"/>
      <c r="D4" s="9"/>
      <c r="E4" s="9"/>
      <c r="F4" s="9"/>
      <c r="G4" s="9"/>
      <c r="H4" s="9"/>
      <c r="J4" s="26"/>
      <c r="K4" s="9"/>
      <c r="L4" s="9"/>
      <c r="M4" s="9"/>
      <c r="N4" s="9"/>
      <c r="O4" s="9"/>
      <c r="P4" s="9"/>
      <c r="Q4" s="9"/>
      <c r="R4" s="9"/>
      <c r="S4" s="26"/>
      <c r="T4" s="8"/>
      <c r="U4" s="9"/>
      <c r="V4" s="9"/>
      <c r="W4" s="9"/>
      <c r="X4" s="9"/>
      <c r="Y4" s="9"/>
      <c r="Z4" s="9"/>
      <c r="AA4" s="9"/>
      <c r="AB4" s="8"/>
      <c r="AC4" s="9"/>
      <c r="AD4" s="9"/>
      <c r="AE4" s="9"/>
      <c r="AF4" s="9"/>
      <c r="AG4" s="9"/>
      <c r="AI4" s="9"/>
      <c r="AJ4" s="9"/>
      <c r="AK4" s="9"/>
      <c r="AL4" s="9"/>
      <c r="AM4" s="9"/>
      <c r="AN4" s="9"/>
      <c r="AO4" s="9"/>
    </row>
    <row r="5" spans="1:41" ht="15" customHeight="1">
      <c r="A5" s="8"/>
      <c r="B5" s="58" t="s">
        <v>5</v>
      </c>
      <c r="C5" s="61" t="s">
        <v>16</v>
      </c>
      <c r="D5" s="62"/>
      <c r="E5" s="62"/>
      <c r="F5" s="62"/>
      <c r="G5" s="62"/>
      <c r="H5" s="63"/>
      <c r="J5" s="26"/>
      <c r="K5" s="58" t="s">
        <v>5</v>
      </c>
      <c r="L5" s="61" t="s">
        <v>16</v>
      </c>
      <c r="M5" s="62"/>
      <c r="N5" s="62"/>
      <c r="O5" s="62"/>
      <c r="P5" s="62"/>
      <c r="Q5" s="63"/>
      <c r="R5" s="40"/>
      <c r="S5" s="26"/>
      <c r="T5" s="8"/>
      <c r="U5" s="58" t="s">
        <v>5</v>
      </c>
      <c r="V5" s="61" t="s">
        <v>16</v>
      </c>
      <c r="W5" s="62"/>
      <c r="X5" s="62"/>
      <c r="Y5" s="62"/>
      <c r="Z5" s="62"/>
      <c r="AA5" s="63"/>
      <c r="AB5" s="8"/>
      <c r="AC5" s="58" t="s">
        <v>5</v>
      </c>
      <c r="AD5" s="61" t="s">
        <v>16</v>
      </c>
      <c r="AE5" s="62"/>
      <c r="AF5" s="63"/>
      <c r="AG5" s="40"/>
      <c r="AI5" s="58" t="s">
        <v>5</v>
      </c>
      <c r="AJ5" s="61" t="s">
        <v>16</v>
      </c>
      <c r="AK5" s="62"/>
      <c r="AL5" s="62"/>
      <c r="AM5" s="62"/>
      <c r="AN5" s="62"/>
      <c r="AO5" s="63"/>
    </row>
    <row r="6" spans="1:41" ht="29.25" customHeight="1">
      <c r="A6" s="8"/>
      <c r="B6" s="59"/>
      <c r="C6" s="10" t="s">
        <v>17</v>
      </c>
      <c r="D6" s="11" t="s">
        <v>6</v>
      </c>
      <c r="E6" s="12" t="s">
        <v>7</v>
      </c>
      <c r="F6" s="13" t="s">
        <v>17</v>
      </c>
      <c r="G6" s="11" t="s">
        <v>6</v>
      </c>
      <c r="H6" s="12" t="s">
        <v>7</v>
      </c>
      <c r="J6" s="26"/>
      <c r="K6" s="59"/>
      <c r="L6" s="10" t="s">
        <v>17</v>
      </c>
      <c r="M6" s="11" t="s">
        <v>6</v>
      </c>
      <c r="N6" s="12" t="s">
        <v>7</v>
      </c>
      <c r="O6" s="13" t="s">
        <v>17</v>
      </c>
      <c r="P6" s="11" t="s">
        <v>6</v>
      </c>
      <c r="Q6" s="12" t="s">
        <v>7</v>
      </c>
      <c r="R6" s="40"/>
      <c r="S6" s="26"/>
      <c r="T6" s="8"/>
      <c r="U6" s="59"/>
      <c r="V6" s="10" t="s">
        <v>17</v>
      </c>
      <c r="W6" s="11" t="s">
        <v>6</v>
      </c>
      <c r="X6" s="12" t="s">
        <v>7</v>
      </c>
      <c r="Y6" s="13" t="s">
        <v>17</v>
      </c>
      <c r="Z6" s="11" t="s">
        <v>6</v>
      </c>
      <c r="AA6" s="12" t="s">
        <v>7</v>
      </c>
      <c r="AB6" s="8"/>
      <c r="AC6" s="59"/>
      <c r="AD6" s="13" t="s">
        <v>17</v>
      </c>
      <c r="AE6" s="11" t="s">
        <v>6</v>
      </c>
      <c r="AF6" s="12" t="s">
        <v>7</v>
      </c>
      <c r="AG6" s="40"/>
      <c r="AI6" s="59"/>
      <c r="AJ6" s="10" t="s">
        <v>17</v>
      </c>
      <c r="AK6" s="11" t="s">
        <v>6</v>
      </c>
      <c r="AL6" s="12" t="s">
        <v>7</v>
      </c>
      <c r="AM6" s="13" t="s">
        <v>17</v>
      </c>
      <c r="AN6" s="11" t="s">
        <v>6</v>
      </c>
      <c r="AO6" s="12" t="s">
        <v>7</v>
      </c>
    </row>
    <row r="7" spans="1:41" ht="15" customHeight="1">
      <c r="A7" s="8"/>
      <c r="B7" s="60"/>
      <c r="C7" s="20"/>
      <c r="D7" s="20" t="s">
        <v>99</v>
      </c>
      <c r="E7" s="21"/>
      <c r="F7" s="14"/>
      <c r="G7" s="20" t="s">
        <v>44</v>
      </c>
      <c r="H7" s="21"/>
      <c r="J7" s="26"/>
      <c r="K7" s="60"/>
      <c r="L7" s="20"/>
      <c r="M7" s="20" t="s">
        <v>99</v>
      </c>
      <c r="N7" s="21"/>
      <c r="O7" s="14"/>
      <c r="P7" s="20" t="s">
        <v>44</v>
      </c>
      <c r="Q7" s="21"/>
      <c r="R7" s="40"/>
      <c r="S7" s="26"/>
      <c r="T7" s="8"/>
      <c r="U7" s="60"/>
      <c r="V7" s="20"/>
      <c r="W7" s="20" t="s">
        <v>99</v>
      </c>
      <c r="X7" s="21"/>
      <c r="Y7" s="14"/>
      <c r="Z7" s="20" t="s">
        <v>91</v>
      </c>
      <c r="AA7" s="21"/>
      <c r="AB7" s="8"/>
      <c r="AC7" s="60"/>
      <c r="AD7" s="14"/>
      <c r="AE7" s="20" t="s">
        <v>137</v>
      </c>
      <c r="AF7" s="21"/>
      <c r="AG7" s="40"/>
      <c r="AI7" s="60"/>
      <c r="AJ7" s="20"/>
      <c r="AK7" s="20" t="s">
        <v>136</v>
      </c>
      <c r="AL7" s="21"/>
      <c r="AM7" s="14"/>
      <c r="AN7" s="20" t="s">
        <v>91</v>
      </c>
      <c r="AO7" s="21"/>
    </row>
    <row r="8" spans="1:41" ht="6.75" customHeight="1">
      <c r="A8" s="8"/>
      <c r="B8" s="15"/>
      <c r="C8" s="6"/>
      <c r="D8" s="6"/>
      <c r="E8" s="6"/>
      <c r="F8" s="22"/>
      <c r="G8" s="22"/>
      <c r="H8" s="23"/>
      <c r="J8" s="26"/>
      <c r="K8" s="15"/>
      <c r="L8" s="6"/>
      <c r="M8" s="6"/>
      <c r="N8" s="6"/>
      <c r="O8" s="22"/>
      <c r="P8" s="22"/>
      <c r="Q8" s="23"/>
      <c r="R8" s="2"/>
      <c r="S8" s="26"/>
      <c r="T8" s="8"/>
      <c r="U8" s="15"/>
      <c r="V8" s="6"/>
      <c r="W8" s="6"/>
      <c r="X8" s="6"/>
      <c r="Y8" s="22"/>
      <c r="Z8" s="22"/>
      <c r="AA8" s="23"/>
      <c r="AB8" s="8"/>
      <c r="AC8" s="15"/>
      <c r="AD8" s="24"/>
      <c r="AE8" s="6"/>
      <c r="AF8" s="43"/>
      <c r="AG8" s="6"/>
      <c r="AI8" s="15"/>
      <c r="AJ8" s="41"/>
      <c r="AK8" s="42"/>
      <c r="AL8" s="42"/>
      <c r="AM8" s="22"/>
      <c r="AN8" s="22"/>
      <c r="AO8" s="23"/>
    </row>
    <row r="9" spans="1:41" ht="15">
      <c r="A9" s="8"/>
      <c r="B9" s="15" t="s">
        <v>45</v>
      </c>
      <c r="C9" s="6">
        <f>SUM(C11:C25)</f>
        <v>12312332089.754696</v>
      </c>
      <c r="D9" s="6">
        <f>SUM(D11:D25)</f>
        <v>7503779924.705698</v>
      </c>
      <c r="E9" s="6">
        <f>SUM(E11:E25)</f>
        <v>4808552165.048999</v>
      </c>
      <c r="F9" s="2">
        <f>C9/$C$9*100</f>
        <v>100</v>
      </c>
      <c r="G9" s="2">
        <f>D9/$C$9*100</f>
        <v>60.945236613214185</v>
      </c>
      <c r="H9" s="3">
        <f>E9/$C$9*100</f>
        <v>39.05476338678582</v>
      </c>
      <c r="J9" s="26"/>
      <c r="K9" s="15" t="s">
        <v>30</v>
      </c>
      <c r="L9" s="6">
        <f>SUM(L11:L25)</f>
        <v>10691411435.169502</v>
      </c>
      <c r="M9" s="6">
        <f>SUM(M11:M25)</f>
        <v>6685612514.837996</v>
      </c>
      <c r="N9" s="6">
        <f>SUM(N11:N25)</f>
        <v>4005798920.331508</v>
      </c>
      <c r="O9" s="2"/>
      <c r="P9" s="2"/>
      <c r="Q9" s="3"/>
      <c r="R9" s="2"/>
      <c r="S9" s="26"/>
      <c r="T9" s="8"/>
      <c r="U9" s="15" t="s">
        <v>19</v>
      </c>
      <c r="V9" s="6">
        <f>C9-L9</f>
        <v>1620920654.5851936</v>
      </c>
      <c r="W9" s="6">
        <f>D9-M9</f>
        <v>818167409.8677025</v>
      </c>
      <c r="X9" s="6">
        <f>E9-N9</f>
        <v>802753244.7174907</v>
      </c>
      <c r="Y9" s="2">
        <f>V9/$V$9</f>
        <v>1</v>
      </c>
      <c r="Z9" s="2">
        <f>W9/$V$9</f>
        <v>0.5047547562265334</v>
      </c>
      <c r="AA9" s="3">
        <f>X9/$V$9</f>
        <v>0.49524524377346624</v>
      </c>
      <c r="AB9" s="8"/>
      <c r="AC9" s="15" t="s">
        <v>19</v>
      </c>
      <c r="AD9" s="24">
        <f>SUM(AD11:AD25)</f>
        <v>454388</v>
      </c>
      <c r="AE9" s="6">
        <f>SUM(AE11:AE25)</f>
        <v>159716</v>
      </c>
      <c r="AF9" s="43">
        <f>SUM(AF11:AF25)</f>
        <v>294672</v>
      </c>
      <c r="AG9" s="6"/>
      <c r="AI9" s="15" t="s">
        <v>19</v>
      </c>
      <c r="AJ9" s="24">
        <f>V9/AD9</f>
        <v>3567.2611393460957</v>
      </c>
      <c r="AK9" s="6">
        <f>W9/AE9</f>
        <v>5122.638995890847</v>
      </c>
      <c r="AL9" s="6">
        <f>X9/AF9</f>
        <v>2724.2264101017086</v>
      </c>
      <c r="AM9" s="2">
        <f>AJ9/$AJ$9</f>
        <v>1</v>
      </c>
      <c r="AN9" s="2">
        <f>AK9/$AJ$9</f>
        <v>1.4360145769507255</v>
      </c>
      <c r="AO9" s="3">
        <f>AL9/$AJ$9</f>
        <v>0.7636745120939138</v>
      </c>
    </row>
    <row r="10" spans="1:41" ht="6.75" customHeight="1">
      <c r="A10" s="8"/>
      <c r="B10" s="15"/>
      <c r="C10" s="6"/>
      <c r="D10" s="6"/>
      <c r="E10" s="6"/>
      <c r="F10" s="2"/>
      <c r="G10" s="2"/>
      <c r="H10" s="3"/>
      <c r="J10" s="26"/>
      <c r="K10" s="15"/>
      <c r="L10" s="6"/>
      <c r="M10" s="6"/>
      <c r="N10" s="6"/>
      <c r="O10" s="2"/>
      <c r="P10" s="2"/>
      <c r="Q10" s="3"/>
      <c r="R10" s="2"/>
      <c r="S10" s="26"/>
      <c r="T10" s="8"/>
      <c r="U10" s="15"/>
      <c r="V10" s="6"/>
      <c r="W10" s="6"/>
      <c r="X10" s="6"/>
      <c r="Y10" s="2"/>
      <c r="Z10" s="2"/>
      <c r="AA10" s="3"/>
      <c r="AB10" s="8"/>
      <c r="AC10" s="15"/>
      <c r="AD10" s="24"/>
      <c r="AE10" s="6"/>
      <c r="AF10" s="43"/>
      <c r="AG10" s="6"/>
      <c r="AI10" s="15"/>
      <c r="AJ10" s="24"/>
      <c r="AK10" s="6"/>
      <c r="AL10" s="6"/>
      <c r="AM10" s="2"/>
      <c r="AN10" s="2"/>
      <c r="AO10" s="3"/>
    </row>
    <row r="11" spans="1:41" ht="15">
      <c r="A11" s="8"/>
      <c r="B11" s="15" t="s">
        <v>9</v>
      </c>
      <c r="C11" s="6">
        <f aca="true" t="shared" si="0" ref="C11:C25">D11+E11</f>
        <v>1760900065.7250051</v>
      </c>
      <c r="D11" s="6">
        <v>367626671.4960005</v>
      </c>
      <c r="E11" s="6">
        <v>1393273394.2290046</v>
      </c>
      <c r="F11" s="2">
        <f aca="true" t="shared" si="1" ref="F11:H25">C11/$C$9*100</f>
        <v>14.30192146287445</v>
      </c>
      <c r="G11" s="2">
        <f t="shared" si="1"/>
        <v>2.9858410966831297</v>
      </c>
      <c r="H11" s="3">
        <f t="shared" si="1"/>
        <v>11.31608036619132</v>
      </c>
      <c r="J11" s="26"/>
      <c r="K11" s="15" t="s">
        <v>9</v>
      </c>
      <c r="L11" s="6">
        <f>M11+N11</f>
        <v>1380637562.3055034</v>
      </c>
      <c r="M11" s="6">
        <v>286812300.91700006</v>
      </c>
      <c r="N11" s="6">
        <v>1093825261.3885033</v>
      </c>
      <c r="O11" s="2"/>
      <c r="P11" s="2"/>
      <c r="Q11" s="3"/>
      <c r="R11" s="2"/>
      <c r="S11" s="26"/>
      <c r="T11" s="8"/>
      <c r="U11" s="15" t="s">
        <v>9</v>
      </c>
      <c r="V11" s="6">
        <f aca="true" t="shared" si="2" ref="V11:V25">C11-L11</f>
        <v>380262503.4195018</v>
      </c>
      <c r="W11" s="6">
        <f aca="true" t="shared" si="3" ref="W11:W25">D11-M11</f>
        <v>80814370.57900047</v>
      </c>
      <c r="X11" s="6">
        <f aca="true" t="shared" si="4" ref="X11:X25">E11-N11</f>
        <v>299448132.8405013</v>
      </c>
      <c r="Y11" s="2">
        <f aca="true" t="shared" si="5" ref="Y11:Y25">V11/$V$9</f>
        <v>0.2345966178812213</v>
      </c>
      <c r="Z11" s="2">
        <f aca="true" t="shared" si="6" ref="Z11:Z25">W11/$V$9</f>
        <v>0.04985707989493261</v>
      </c>
      <c r="AA11" s="3">
        <f aca="true" t="shared" si="7" ref="AA11:AA25">X11/$V$9</f>
        <v>0.1847395379862887</v>
      </c>
      <c r="AB11" s="8"/>
      <c r="AC11" s="15" t="s">
        <v>9</v>
      </c>
      <c r="AD11" s="24">
        <f>SUM(AE11:AF11)</f>
        <v>193361</v>
      </c>
      <c r="AE11" s="6">
        <v>47383</v>
      </c>
      <c r="AF11" s="43">
        <v>145978</v>
      </c>
      <c r="AG11" s="6"/>
      <c r="AI11" s="15" t="s">
        <v>9</v>
      </c>
      <c r="AJ11" s="24">
        <f aca="true" t="shared" si="8" ref="AJ11:AJ25">V11/AD11</f>
        <v>1966.593591362797</v>
      </c>
      <c r="AK11" s="6">
        <f aca="true" t="shared" si="9" ref="AK11:AK25">W11/AE11</f>
        <v>1705.5562243631782</v>
      </c>
      <c r="AL11" s="6">
        <f aca="true" t="shared" si="10" ref="AL11:AL25">X11/AF11</f>
        <v>2051.323712069636</v>
      </c>
      <c r="AM11" s="2">
        <f aca="true" t="shared" si="11" ref="AM11:AM25">AJ11/$AJ$9</f>
        <v>0.5512894948092552</v>
      </c>
      <c r="AN11" s="2">
        <f aca="true" t="shared" si="12" ref="AN11:AN25">AK11/$AJ$9</f>
        <v>0.4781136445412625</v>
      </c>
      <c r="AO11" s="3">
        <f aca="true" t="shared" si="13" ref="AO11:AO25">AL11/$AJ$9</f>
        <v>0.5750416445389972</v>
      </c>
    </row>
    <row r="12" spans="1:41" ht="15">
      <c r="A12" s="8"/>
      <c r="B12" s="15">
        <v>2</v>
      </c>
      <c r="C12" s="6">
        <f t="shared" si="0"/>
        <v>1780273374.093894</v>
      </c>
      <c r="D12" s="6">
        <v>667529758.7128977</v>
      </c>
      <c r="E12" s="6">
        <v>1112743615.3809962</v>
      </c>
      <c r="F12" s="2">
        <f t="shared" si="1"/>
        <v>14.459270275655497</v>
      </c>
      <c r="G12" s="2">
        <f t="shared" si="1"/>
        <v>5.421635428988799</v>
      </c>
      <c r="H12" s="3">
        <f t="shared" si="1"/>
        <v>9.037634846666696</v>
      </c>
      <c r="J12" s="26"/>
      <c r="K12" s="15">
        <v>2</v>
      </c>
      <c r="L12" s="6">
        <f>M12+N12</f>
        <v>1391218375.553201</v>
      </c>
      <c r="M12" s="6">
        <v>523567095.3691944</v>
      </c>
      <c r="N12" s="6">
        <v>867651280.1840066</v>
      </c>
      <c r="O12" s="2"/>
      <c r="P12" s="2"/>
      <c r="Q12" s="3"/>
      <c r="R12" s="2"/>
      <c r="S12" s="26"/>
      <c r="T12" s="8"/>
      <c r="U12" s="15">
        <v>2</v>
      </c>
      <c r="V12" s="6">
        <f t="shared" si="2"/>
        <v>389054998.54069304</v>
      </c>
      <c r="W12" s="6">
        <f t="shared" si="3"/>
        <v>143962663.34370327</v>
      </c>
      <c r="X12" s="6">
        <f t="shared" si="4"/>
        <v>245092335.19698966</v>
      </c>
      <c r="Y12" s="2">
        <f t="shared" si="5"/>
        <v>0.24002100129957027</v>
      </c>
      <c r="Z12" s="2">
        <f t="shared" si="6"/>
        <v>0.08881536732625846</v>
      </c>
      <c r="AA12" s="3">
        <f t="shared" si="7"/>
        <v>0.15120563397331174</v>
      </c>
      <c r="AB12" s="8"/>
      <c r="AC12" s="15">
        <v>2</v>
      </c>
      <c r="AD12" s="24">
        <f aca="true" t="shared" si="14" ref="AD12:AD25">SUM(AE12:AF12)</f>
        <v>163074</v>
      </c>
      <c r="AE12" s="6">
        <v>62497</v>
      </c>
      <c r="AF12" s="43">
        <v>100577</v>
      </c>
      <c r="AG12" s="6"/>
      <c r="AI12" s="15">
        <v>2</v>
      </c>
      <c r="AJ12" s="24">
        <f t="shared" si="8"/>
        <v>2385.757377268559</v>
      </c>
      <c r="AK12" s="6">
        <f t="shared" si="9"/>
        <v>2303.5131821319947</v>
      </c>
      <c r="AL12" s="6">
        <f t="shared" si="10"/>
        <v>2436.8626544536987</v>
      </c>
      <c r="AM12" s="2">
        <f t="shared" si="11"/>
        <v>0.6687924668463956</v>
      </c>
      <c r="AN12" s="2">
        <f t="shared" si="12"/>
        <v>0.6457371894433961</v>
      </c>
      <c r="AO12" s="3">
        <f t="shared" si="13"/>
        <v>0.6831186614222453</v>
      </c>
    </row>
    <row r="13" spans="1:41" ht="15">
      <c r="A13" s="8"/>
      <c r="B13" s="15">
        <v>3</v>
      </c>
      <c r="C13" s="6">
        <f t="shared" si="0"/>
        <v>625504482.480999</v>
      </c>
      <c r="D13" s="6">
        <v>259590288.79600063</v>
      </c>
      <c r="E13" s="6">
        <v>365914193.68499833</v>
      </c>
      <c r="F13" s="2">
        <f t="shared" si="1"/>
        <v>5.080308733724719</v>
      </c>
      <c r="G13" s="2">
        <f t="shared" si="1"/>
        <v>2.108376275945401</v>
      </c>
      <c r="H13" s="3">
        <f t="shared" si="1"/>
        <v>2.971932457779318</v>
      </c>
      <c r="J13" s="26"/>
      <c r="K13" s="15">
        <v>3</v>
      </c>
      <c r="L13" s="6">
        <f>M13+N13</f>
        <v>481069531.56099933</v>
      </c>
      <c r="M13" s="6">
        <v>198536493.66100037</v>
      </c>
      <c r="N13" s="6">
        <v>282533037.89999896</v>
      </c>
      <c r="O13" s="2"/>
      <c r="P13" s="2"/>
      <c r="Q13" s="3"/>
      <c r="R13" s="2"/>
      <c r="S13" s="26"/>
      <c r="T13" s="8"/>
      <c r="U13" s="15">
        <v>3</v>
      </c>
      <c r="V13" s="6">
        <f t="shared" si="2"/>
        <v>144434950.91999966</v>
      </c>
      <c r="W13" s="6">
        <f t="shared" si="3"/>
        <v>61053795.13500026</v>
      </c>
      <c r="X13" s="6">
        <f t="shared" si="4"/>
        <v>83381155.78499937</v>
      </c>
      <c r="Y13" s="2">
        <f t="shared" si="5"/>
        <v>0.08910673728009327</v>
      </c>
      <c r="Z13" s="2">
        <f t="shared" si="6"/>
        <v>0.03766612200436449</v>
      </c>
      <c r="AA13" s="3">
        <f t="shared" si="7"/>
        <v>0.05144061527572876</v>
      </c>
      <c r="AB13" s="8"/>
      <c r="AC13" s="15">
        <v>3</v>
      </c>
      <c r="AD13" s="24">
        <f t="shared" si="14"/>
        <v>43469</v>
      </c>
      <c r="AE13" s="6">
        <v>18276</v>
      </c>
      <c r="AF13" s="43">
        <v>25193</v>
      </c>
      <c r="AG13" s="6"/>
      <c r="AI13" s="15">
        <v>3</v>
      </c>
      <c r="AJ13" s="24">
        <f t="shared" si="8"/>
        <v>3322.711608732652</v>
      </c>
      <c r="AK13" s="6">
        <f t="shared" si="9"/>
        <v>3340.654143959305</v>
      </c>
      <c r="AL13" s="6">
        <f t="shared" si="10"/>
        <v>3309.695383042884</v>
      </c>
      <c r="AM13" s="2">
        <f t="shared" si="11"/>
        <v>0.9314461372294512</v>
      </c>
      <c r="AN13" s="2">
        <f t="shared" si="12"/>
        <v>0.9364759162463981</v>
      </c>
      <c r="AO13" s="3">
        <f t="shared" si="13"/>
        <v>0.9277973363199237</v>
      </c>
    </row>
    <row r="14" spans="1:41" ht="15">
      <c r="A14" s="8"/>
      <c r="B14" s="15">
        <v>4</v>
      </c>
      <c r="C14" s="6">
        <f t="shared" si="0"/>
        <v>378294709.2240002</v>
      </c>
      <c r="D14" s="6">
        <v>181218508.18999988</v>
      </c>
      <c r="E14" s="6">
        <v>197076201.0340003</v>
      </c>
      <c r="F14" s="2">
        <f t="shared" si="1"/>
        <v>3.072486239538534</v>
      </c>
      <c r="G14" s="2">
        <f t="shared" si="1"/>
        <v>1.4718455193455586</v>
      </c>
      <c r="H14" s="3">
        <f t="shared" si="1"/>
        <v>1.6006407201929747</v>
      </c>
      <c r="J14" s="26"/>
      <c r="K14" s="15">
        <v>4</v>
      </c>
      <c r="L14" s="6">
        <f aca="true" t="shared" si="15" ref="L14:L25">M14+N14</f>
        <v>289921659.1739995</v>
      </c>
      <c r="M14" s="6">
        <v>138525684.98099995</v>
      </c>
      <c r="N14" s="6">
        <v>151395974.19299954</v>
      </c>
      <c r="O14" s="2"/>
      <c r="P14" s="2"/>
      <c r="Q14" s="3"/>
      <c r="R14" s="2"/>
      <c r="S14" s="26"/>
      <c r="T14" s="8"/>
      <c r="U14" s="15">
        <v>4</v>
      </c>
      <c r="V14" s="6">
        <f t="shared" si="2"/>
        <v>88373050.05000073</v>
      </c>
      <c r="W14" s="6">
        <f t="shared" si="3"/>
        <v>42692823.20899993</v>
      </c>
      <c r="X14" s="6">
        <f t="shared" si="4"/>
        <v>45680226.841000766</v>
      </c>
      <c r="Y14" s="2">
        <f t="shared" si="5"/>
        <v>0.05452028129817131</v>
      </c>
      <c r="Z14" s="2">
        <f t="shared" si="6"/>
        <v>0.02633862619260988</v>
      </c>
      <c r="AA14" s="3">
        <f t="shared" si="7"/>
        <v>0.02818165510556141</v>
      </c>
      <c r="AB14" s="8"/>
      <c r="AC14" s="15">
        <v>4</v>
      </c>
      <c r="AD14" s="24">
        <f t="shared" si="14"/>
        <v>19602</v>
      </c>
      <c r="AE14" s="6">
        <v>9522</v>
      </c>
      <c r="AF14" s="43">
        <v>10080</v>
      </c>
      <c r="AG14" s="6"/>
      <c r="AI14" s="15">
        <v>4</v>
      </c>
      <c r="AJ14" s="24">
        <f t="shared" si="8"/>
        <v>4508.3690465259015</v>
      </c>
      <c r="AK14" s="6">
        <f t="shared" si="9"/>
        <v>4483.598320625912</v>
      </c>
      <c r="AL14" s="6">
        <f t="shared" si="10"/>
        <v>4531.768535813568</v>
      </c>
      <c r="AM14" s="2">
        <f t="shared" si="11"/>
        <v>1.2638180582855556</v>
      </c>
      <c r="AN14" s="2">
        <f t="shared" si="12"/>
        <v>1.2568741523217408</v>
      </c>
      <c r="AO14" s="3">
        <f t="shared" si="13"/>
        <v>1.2703775694549442</v>
      </c>
    </row>
    <row r="15" spans="1:41" ht="15">
      <c r="A15" s="8"/>
      <c r="B15" s="15" t="s">
        <v>46</v>
      </c>
      <c r="C15" s="6">
        <f t="shared" si="0"/>
        <v>254152108.4910001</v>
      </c>
      <c r="D15" s="6">
        <v>142373619.91700026</v>
      </c>
      <c r="E15" s="6">
        <v>111778488.57399982</v>
      </c>
      <c r="F15" s="2">
        <f t="shared" si="1"/>
        <v>2.0642077117338675</v>
      </c>
      <c r="G15" s="2">
        <f t="shared" si="1"/>
        <v>1.1563497384502146</v>
      </c>
      <c r="H15" s="3">
        <f t="shared" si="1"/>
        <v>0.9078579732836531</v>
      </c>
      <c r="J15" s="26"/>
      <c r="K15" s="15" t="s">
        <v>31</v>
      </c>
      <c r="L15" s="6">
        <f t="shared" si="15"/>
        <v>195910052.9799996</v>
      </c>
      <c r="M15" s="6">
        <v>111992289.26699995</v>
      </c>
      <c r="N15" s="6">
        <v>83917763.71299966</v>
      </c>
      <c r="O15" s="2"/>
      <c r="P15" s="2"/>
      <c r="Q15" s="3"/>
      <c r="R15" s="2"/>
      <c r="S15" s="26"/>
      <c r="T15" s="8"/>
      <c r="U15" s="15" t="s">
        <v>20</v>
      </c>
      <c r="V15" s="6">
        <f t="shared" si="2"/>
        <v>58242055.511000484</v>
      </c>
      <c r="W15" s="6">
        <f t="shared" si="3"/>
        <v>30381330.65000032</v>
      </c>
      <c r="X15" s="6">
        <f t="shared" si="4"/>
        <v>27860724.861000165</v>
      </c>
      <c r="Y15" s="2">
        <f>V15/$V$9</f>
        <v>0.03593146607531205</v>
      </c>
      <c r="Z15" s="2">
        <f t="shared" si="6"/>
        <v>0.01874325591697463</v>
      </c>
      <c r="AA15" s="3">
        <f t="shared" si="7"/>
        <v>0.01718821015833742</v>
      </c>
      <c r="AB15" s="8"/>
      <c r="AC15" s="15" t="s">
        <v>20</v>
      </c>
      <c r="AD15" s="24">
        <f t="shared" si="14"/>
        <v>9983</v>
      </c>
      <c r="AE15" s="6">
        <v>5301</v>
      </c>
      <c r="AF15" s="43">
        <v>4682</v>
      </c>
      <c r="AG15" s="6"/>
      <c r="AI15" s="15" t="s">
        <v>20</v>
      </c>
      <c r="AJ15" s="24">
        <f t="shared" si="8"/>
        <v>5834.1235611540105</v>
      </c>
      <c r="AK15" s="6">
        <f t="shared" si="9"/>
        <v>5731.2451707225655</v>
      </c>
      <c r="AL15" s="6">
        <f t="shared" si="10"/>
        <v>5950.603344938096</v>
      </c>
      <c r="AM15" s="2">
        <f t="shared" si="11"/>
        <v>1.6354629877821187</v>
      </c>
      <c r="AN15" s="2">
        <f t="shared" si="12"/>
        <v>1.6066233860785262</v>
      </c>
      <c r="AO15" s="3">
        <f t="shared" si="13"/>
        <v>1.6681154287540843</v>
      </c>
    </row>
    <row r="16" spans="1:41" ht="15">
      <c r="A16" s="8"/>
      <c r="B16" s="15" t="s">
        <v>47</v>
      </c>
      <c r="C16" s="6">
        <f t="shared" si="0"/>
        <v>195929177.88799968</v>
      </c>
      <c r="D16" s="6">
        <v>114865304.84799977</v>
      </c>
      <c r="E16" s="6">
        <v>81063873.03999992</v>
      </c>
      <c r="F16" s="2">
        <f t="shared" si="1"/>
        <v>1.5913246691180116</v>
      </c>
      <c r="G16" s="2">
        <f t="shared" si="1"/>
        <v>0.932928904212884</v>
      </c>
      <c r="H16" s="3">
        <f t="shared" si="1"/>
        <v>0.6583957649051276</v>
      </c>
      <c r="J16" s="26"/>
      <c r="K16" s="15" t="s">
        <v>32</v>
      </c>
      <c r="L16" s="6">
        <f>M16+N16</f>
        <v>151753997.25700027</v>
      </c>
      <c r="M16" s="6">
        <v>89534401.43700013</v>
      </c>
      <c r="N16" s="6">
        <v>62219595.820000134</v>
      </c>
      <c r="O16" s="2"/>
      <c r="P16" s="2"/>
      <c r="Q16" s="3"/>
      <c r="R16" s="2"/>
      <c r="S16" s="26"/>
      <c r="T16" s="8"/>
      <c r="U16" s="15" t="s">
        <v>21</v>
      </c>
      <c r="V16" s="6">
        <f t="shared" si="2"/>
        <v>44175180.630999416</v>
      </c>
      <c r="W16" s="6">
        <f t="shared" si="3"/>
        <v>25330903.41099964</v>
      </c>
      <c r="X16" s="6">
        <f t="shared" si="4"/>
        <v>18844277.219999783</v>
      </c>
      <c r="Y16" s="2">
        <f aca="true" t="shared" si="16" ref="Y16:AA19">V16/$V$9</f>
        <v>0.02725314191415754</v>
      </c>
      <c r="Z16" s="2">
        <f t="shared" si="16"/>
        <v>0.0156274789511409</v>
      </c>
      <c r="AA16" s="3">
        <f t="shared" si="16"/>
        <v>0.011625662963016646</v>
      </c>
      <c r="AB16" s="8"/>
      <c r="AC16" s="15" t="s">
        <v>21</v>
      </c>
      <c r="AD16" s="24">
        <f t="shared" si="14"/>
        <v>6022</v>
      </c>
      <c r="AE16" s="6">
        <v>3427</v>
      </c>
      <c r="AF16" s="43">
        <v>2595</v>
      </c>
      <c r="AG16" s="6"/>
      <c r="AI16" s="15" t="s">
        <v>21</v>
      </c>
      <c r="AJ16" s="24">
        <f t="shared" si="8"/>
        <v>7335.632784955067</v>
      </c>
      <c r="AK16" s="6">
        <f t="shared" si="9"/>
        <v>7391.567963524844</v>
      </c>
      <c r="AL16" s="6">
        <f t="shared" si="10"/>
        <v>7261.763861271593</v>
      </c>
      <c r="AM16" s="2">
        <f t="shared" si="11"/>
        <v>2.0563767266838617</v>
      </c>
      <c r="AN16" s="2">
        <f t="shared" si="12"/>
        <v>2.072056873548588</v>
      </c>
      <c r="AO16" s="3">
        <f t="shared" si="13"/>
        <v>2.035669264909136</v>
      </c>
    </row>
    <row r="17" spans="1:41" ht="15">
      <c r="A17" s="8"/>
      <c r="B17" s="15" t="s">
        <v>48</v>
      </c>
      <c r="C17" s="6">
        <f t="shared" si="0"/>
        <v>142676545.0999996</v>
      </c>
      <c r="D17" s="6">
        <v>90182798.39599957</v>
      </c>
      <c r="E17" s="6">
        <v>52493746.704000026</v>
      </c>
      <c r="F17" s="2">
        <f t="shared" si="1"/>
        <v>1.1588100780576185</v>
      </c>
      <c r="G17" s="2">
        <f t="shared" si="1"/>
        <v>0.7324591128519204</v>
      </c>
      <c r="H17" s="3">
        <f t="shared" si="1"/>
        <v>0.42635096520569793</v>
      </c>
      <c r="J17" s="26"/>
      <c r="K17" s="15" t="s">
        <v>33</v>
      </c>
      <c r="L17" s="6">
        <f>M17+N17</f>
        <v>111672335.87700005</v>
      </c>
      <c r="M17" s="6">
        <v>72629012.08800004</v>
      </c>
      <c r="N17" s="6">
        <v>39043323.789000005</v>
      </c>
      <c r="O17" s="2"/>
      <c r="P17" s="2"/>
      <c r="Q17" s="3"/>
      <c r="R17" s="2"/>
      <c r="S17" s="26"/>
      <c r="T17" s="8"/>
      <c r="U17" s="15" t="s">
        <v>22</v>
      </c>
      <c r="V17" s="6">
        <f t="shared" si="2"/>
        <v>31004209.222999558</v>
      </c>
      <c r="W17" s="6">
        <f t="shared" si="3"/>
        <v>17553786.30799952</v>
      </c>
      <c r="X17" s="6">
        <f t="shared" si="4"/>
        <v>13450422.915000021</v>
      </c>
      <c r="Y17" s="2">
        <f t="shared" si="16"/>
        <v>0.01912753047800096</v>
      </c>
      <c r="Z17" s="2">
        <f t="shared" si="16"/>
        <v>0.010829516089109046</v>
      </c>
      <c r="AA17" s="3">
        <f t="shared" si="16"/>
        <v>0.008298014388891904</v>
      </c>
      <c r="AB17" s="8"/>
      <c r="AC17" s="15" t="s">
        <v>22</v>
      </c>
      <c r="AD17" s="24">
        <f t="shared" si="14"/>
        <v>3741</v>
      </c>
      <c r="AE17" s="6">
        <v>2343</v>
      </c>
      <c r="AF17" s="43">
        <v>1398</v>
      </c>
      <c r="AG17" s="6"/>
      <c r="AI17" s="15" t="s">
        <v>22</v>
      </c>
      <c r="AJ17" s="24">
        <f t="shared" si="8"/>
        <v>8287.679557070183</v>
      </c>
      <c r="AK17" s="6">
        <f t="shared" si="9"/>
        <v>7492.012935552506</v>
      </c>
      <c r="AL17" s="6">
        <f t="shared" si="10"/>
        <v>9621.18949570817</v>
      </c>
      <c r="AM17" s="2">
        <f t="shared" si="11"/>
        <v>2.3232612453456025</v>
      </c>
      <c r="AN17" s="2">
        <f t="shared" si="12"/>
        <v>2.100214322107589</v>
      </c>
      <c r="AO17" s="3">
        <f t="shared" si="13"/>
        <v>2.697080230429052</v>
      </c>
    </row>
    <row r="18" spans="1:41" ht="15">
      <c r="A18" s="8"/>
      <c r="B18" s="15" t="s">
        <v>49</v>
      </c>
      <c r="C18" s="6">
        <f t="shared" si="0"/>
        <v>118375081.05600008</v>
      </c>
      <c r="D18" s="6">
        <v>67220138.61400008</v>
      </c>
      <c r="E18" s="6">
        <v>51154942.44200001</v>
      </c>
      <c r="F18" s="2">
        <f t="shared" si="1"/>
        <v>0.9614350895757761</v>
      </c>
      <c r="G18" s="2">
        <f t="shared" si="1"/>
        <v>0.5459578098119618</v>
      </c>
      <c r="H18" s="3">
        <f t="shared" si="1"/>
        <v>0.41547727976381443</v>
      </c>
      <c r="J18" s="26"/>
      <c r="K18" s="15" t="s">
        <v>34</v>
      </c>
      <c r="L18" s="6">
        <f t="shared" si="15"/>
        <v>97118445.68599999</v>
      </c>
      <c r="M18" s="6">
        <v>55685852.44400001</v>
      </c>
      <c r="N18" s="6">
        <v>41432593.241999984</v>
      </c>
      <c r="O18" s="2"/>
      <c r="P18" s="2"/>
      <c r="Q18" s="3"/>
      <c r="R18" s="2"/>
      <c r="S18" s="26"/>
      <c r="T18" s="8"/>
      <c r="U18" s="15" t="s">
        <v>23</v>
      </c>
      <c r="V18" s="6">
        <f t="shared" si="2"/>
        <v>21256635.370000094</v>
      </c>
      <c r="W18" s="6">
        <f t="shared" si="3"/>
        <v>11534286.170000069</v>
      </c>
      <c r="X18" s="6">
        <f t="shared" si="4"/>
        <v>9722349.200000025</v>
      </c>
      <c r="Y18" s="2">
        <f t="shared" si="16"/>
        <v>0.01311392714373168</v>
      </c>
      <c r="Z18" s="2">
        <f t="shared" si="16"/>
        <v>0.007115885738991822</v>
      </c>
      <c r="AA18" s="3">
        <f t="shared" si="16"/>
        <v>0.005998041404739858</v>
      </c>
      <c r="AB18" s="8"/>
      <c r="AC18" s="15" t="s">
        <v>23</v>
      </c>
      <c r="AD18" s="24">
        <f t="shared" si="14"/>
        <v>2539</v>
      </c>
      <c r="AE18" s="6">
        <v>1647</v>
      </c>
      <c r="AF18" s="43">
        <v>892</v>
      </c>
      <c r="AG18" s="6"/>
      <c r="AI18" s="15" t="s">
        <v>23</v>
      </c>
      <c r="AJ18" s="24">
        <f t="shared" si="8"/>
        <v>8372.050165419494</v>
      </c>
      <c r="AK18" s="6">
        <f t="shared" si="9"/>
        <v>7003.209574984863</v>
      </c>
      <c r="AL18" s="6">
        <f t="shared" si="10"/>
        <v>10899.49461883411</v>
      </c>
      <c r="AM18" s="2">
        <f t="shared" si="11"/>
        <v>2.346912614015735</v>
      </c>
      <c r="AN18" s="2">
        <f t="shared" si="12"/>
        <v>1.9631894894772413</v>
      </c>
      <c r="AO18" s="3">
        <f t="shared" si="13"/>
        <v>3.0554238092118102</v>
      </c>
    </row>
    <row r="19" spans="1:41" ht="15">
      <c r="A19" s="8"/>
      <c r="B19" s="15" t="s">
        <v>50</v>
      </c>
      <c r="C19" s="6">
        <f t="shared" si="0"/>
        <v>73386557.05600001</v>
      </c>
      <c r="D19" s="6">
        <v>43032449.90600002</v>
      </c>
      <c r="E19" s="6">
        <v>30354107.14999999</v>
      </c>
      <c r="F19" s="2">
        <f t="shared" si="1"/>
        <v>0.5960410791475177</v>
      </c>
      <c r="G19" s="2">
        <f t="shared" si="1"/>
        <v>0.3495068975747337</v>
      </c>
      <c r="H19" s="3">
        <f t="shared" si="1"/>
        <v>0.24653418157278398</v>
      </c>
      <c r="J19" s="26"/>
      <c r="K19" s="15" t="s">
        <v>35</v>
      </c>
      <c r="L19" s="6">
        <f t="shared" si="15"/>
        <v>56934757.75799999</v>
      </c>
      <c r="M19" s="6">
        <v>32281452.167999987</v>
      </c>
      <c r="N19" s="6">
        <v>24653305.590000004</v>
      </c>
      <c r="O19" s="2"/>
      <c r="P19" s="2"/>
      <c r="Q19" s="3"/>
      <c r="R19" s="2"/>
      <c r="S19" s="26"/>
      <c r="T19" s="8"/>
      <c r="U19" s="15" t="s">
        <v>24</v>
      </c>
      <c r="V19" s="6">
        <f t="shared" si="2"/>
        <v>16451799.298000023</v>
      </c>
      <c r="W19" s="6">
        <f t="shared" si="3"/>
        <v>10750997.738000032</v>
      </c>
      <c r="X19" s="6">
        <f t="shared" si="4"/>
        <v>5700801.5599999875</v>
      </c>
      <c r="Y19" s="2">
        <f t="shared" si="16"/>
        <v>0.010149663557844026</v>
      </c>
      <c r="Z19" s="2">
        <f t="shared" si="16"/>
        <v>0.006632648987220967</v>
      </c>
      <c r="AA19" s="3">
        <f t="shared" si="16"/>
        <v>0.003517014570623056</v>
      </c>
      <c r="AB19" s="8"/>
      <c r="AC19" s="15" t="s">
        <v>24</v>
      </c>
      <c r="AD19" s="24">
        <f t="shared" si="14"/>
        <v>1816</v>
      </c>
      <c r="AE19" s="6">
        <v>1225</v>
      </c>
      <c r="AF19" s="43">
        <v>591</v>
      </c>
      <c r="AG19" s="6"/>
      <c r="AI19" s="15" t="s">
        <v>24</v>
      </c>
      <c r="AJ19" s="24">
        <f t="shared" si="8"/>
        <v>9059.360846916312</v>
      </c>
      <c r="AK19" s="6">
        <f t="shared" si="9"/>
        <v>8776.32468408166</v>
      </c>
      <c r="AL19" s="6">
        <f t="shared" si="10"/>
        <v>9646.02632825717</v>
      </c>
      <c r="AM19" s="2">
        <f t="shared" si="11"/>
        <v>2.539584429912792</v>
      </c>
      <c r="AN19" s="2">
        <f t="shared" si="12"/>
        <v>2.4602417208207026</v>
      </c>
      <c r="AO19" s="3">
        <f t="shared" si="13"/>
        <v>2.704042667878628</v>
      </c>
    </row>
    <row r="20" spans="1:41" ht="15">
      <c r="A20" s="8"/>
      <c r="B20" s="15" t="s">
        <v>0</v>
      </c>
      <c r="C20" s="6">
        <f t="shared" si="0"/>
        <v>555630816.8507993</v>
      </c>
      <c r="D20" s="6">
        <v>382769869.53879946</v>
      </c>
      <c r="E20" s="6">
        <v>172860947.31199986</v>
      </c>
      <c r="F20" s="2">
        <f t="shared" si="1"/>
        <v>4.512799141546461</v>
      </c>
      <c r="G20" s="2">
        <f t="shared" si="1"/>
        <v>3.1088332149301663</v>
      </c>
      <c r="H20" s="3">
        <f t="shared" si="1"/>
        <v>1.4039659266162943</v>
      </c>
      <c r="J20" s="26"/>
      <c r="K20" s="15" t="s">
        <v>0</v>
      </c>
      <c r="L20" s="6">
        <f t="shared" si="15"/>
        <v>469969275.69579995</v>
      </c>
      <c r="M20" s="6">
        <v>329557472.79580015</v>
      </c>
      <c r="N20" s="6">
        <v>140411802.8999998</v>
      </c>
      <c r="O20" s="2"/>
      <c r="P20" s="2"/>
      <c r="Q20" s="3"/>
      <c r="R20" s="2"/>
      <c r="S20" s="26"/>
      <c r="T20" s="8"/>
      <c r="U20" s="15" t="s">
        <v>0</v>
      </c>
      <c r="V20" s="6">
        <f t="shared" si="2"/>
        <v>85661541.15499938</v>
      </c>
      <c r="W20" s="6">
        <f t="shared" si="3"/>
        <v>53212396.742999315</v>
      </c>
      <c r="X20" s="6">
        <f t="shared" si="4"/>
        <v>32449144.41200006</v>
      </c>
      <c r="Y20" s="2">
        <f>V20/$V$9</f>
        <v>0.052847461047944286</v>
      </c>
      <c r="Z20" s="2">
        <f t="shared" si="6"/>
        <v>0.03282850187174448</v>
      </c>
      <c r="AA20" s="3">
        <f t="shared" si="7"/>
        <v>0.020018959176199808</v>
      </c>
      <c r="AB20" s="8"/>
      <c r="AC20" s="15" t="s">
        <v>0</v>
      </c>
      <c r="AD20" s="24">
        <f t="shared" si="14"/>
        <v>6910</v>
      </c>
      <c r="AE20" s="6">
        <v>5053</v>
      </c>
      <c r="AF20" s="43">
        <v>1857</v>
      </c>
      <c r="AG20" s="6"/>
      <c r="AI20" s="15" t="s">
        <v>0</v>
      </c>
      <c r="AJ20" s="24">
        <f t="shared" si="8"/>
        <v>12396.749805354468</v>
      </c>
      <c r="AK20" s="6">
        <f t="shared" si="9"/>
        <v>10530.852314070713</v>
      </c>
      <c r="AL20" s="6">
        <f t="shared" si="10"/>
        <v>17473.960372644084</v>
      </c>
      <c r="AM20" s="2">
        <f t="shared" si="11"/>
        <v>3.475145026143749</v>
      </c>
      <c r="AN20" s="2">
        <f t="shared" si="12"/>
        <v>2.9520833778939695</v>
      </c>
      <c r="AO20" s="3">
        <f t="shared" si="13"/>
        <v>4.898424783066816</v>
      </c>
    </row>
    <row r="21" spans="1:41" ht="15">
      <c r="A21" s="8"/>
      <c r="B21" s="15" t="s">
        <v>1</v>
      </c>
      <c r="C21" s="6">
        <f t="shared" si="0"/>
        <v>769908593.5150005</v>
      </c>
      <c r="D21" s="6">
        <v>667275287.3330005</v>
      </c>
      <c r="E21" s="6">
        <v>102633306.18199995</v>
      </c>
      <c r="F21" s="2">
        <f t="shared" si="1"/>
        <v>6.253149995488301</v>
      </c>
      <c r="G21" s="2">
        <f t="shared" si="1"/>
        <v>5.419568628174445</v>
      </c>
      <c r="H21" s="3">
        <f t="shared" si="1"/>
        <v>0.8335813673138568</v>
      </c>
      <c r="J21" s="26"/>
      <c r="K21" s="15" t="s">
        <v>1</v>
      </c>
      <c r="L21" s="6">
        <f t="shared" si="15"/>
        <v>638646201.6759996</v>
      </c>
      <c r="M21" s="6">
        <v>551515101.7539997</v>
      </c>
      <c r="N21" s="6">
        <v>87131099.92199995</v>
      </c>
      <c r="O21" s="2"/>
      <c r="P21" s="2"/>
      <c r="Q21" s="3"/>
      <c r="R21" s="2"/>
      <c r="S21" s="26"/>
      <c r="T21" s="8"/>
      <c r="U21" s="15" t="s">
        <v>1</v>
      </c>
      <c r="V21" s="6">
        <f t="shared" si="2"/>
        <v>131262391.83900082</v>
      </c>
      <c r="W21" s="6">
        <f t="shared" si="3"/>
        <v>115760185.57900083</v>
      </c>
      <c r="X21" s="6">
        <f t="shared" si="4"/>
        <v>15502206.260000005</v>
      </c>
      <c r="Y21" s="2">
        <f t="shared" si="5"/>
        <v>0.08098014635552404</v>
      </c>
      <c r="Z21" s="2">
        <f t="shared" si="6"/>
        <v>0.0714163184061744</v>
      </c>
      <c r="AA21" s="3">
        <f t="shared" si="7"/>
        <v>0.00956382794934965</v>
      </c>
      <c r="AB21" s="8"/>
      <c r="AC21" s="15" t="s">
        <v>1</v>
      </c>
      <c r="AD21" s="24">
        <f t="shared" si="14"/>
        <v>2680</v>
      </c>
      <c r="AE21" s="6">
        <v>2080</v>
      </c>
      <c r="AF21" s="43">
        <v>600</v>
      </c>
      <c r="AG21" s="6"/>
      <c r="AI21" s="15" t="s">
        <v>1</v>
      </c>
      <c r="AJ21" s="24">
        <f t="shared" si="8"/>
        <v>48978.50441753762</v>
      </c>
      <c r="AK21" s="6">
        <f t="shared" si="9"/>
        <v>55653.93537451963</v>
      </c>
      <c r="AL21" s="6">
        <f t="shared" si="10"/>
        <v>25837.010433333344</v>
      </c>
      <c r="AM21" s="2">
        <f t="shared" si="11"/>
        <v>13.730002515743976</v>
      </c>
      <c r="AN21" s="2">
        <f t="shared" si="12"/>
        <v>15.601306773050371</v>
      </c>
      <c r="AO21" s="3">
        <f t="shared" si="13"/>
        <v>7.242814423748482</v>
      </c>
    </row>
    <row r="22" spans="1:41" ht="15">
      <c r="A22" s="8"/>
      <c r="B22" s="15" t="s">
        <v>2</v>
      </c>
      <c r="C22" s="6">
        <f t="shared" si="0"/>
        <v>367252858.3980001</v>
      </c>
      <c r="D22" s="6">
        <v>270181785.66800016</v>
      </c>
      <c r="E22" s="6">
        <v>97071072.72999997</v>
      </c>
      <c r="F22" s="2">
        <f t="shared" si="1"/>
        <v>2.982805009812865</v>
      </c>
      <c r="G22" s="2">
        <f t="shared" si="1"/>
        <v>2.194399758700653</v>
      </c>
      <c r="H22" s="3">
        <f t="shared" si="1"/>
        <v>0.7884052511122122</v>
      </c>
      <c r="J22" s="26"/>
      <c r="K22" s="15" t="s">
        <v>2</v>
      </c>
      <c r="L22" s="6">
        <f t="shared" si="15"/>
        <v>348212857.3160002</v>
      </c>
      <c r="M22" s="6">
        <v>264625349.86600018</v>
      </c>
      <c r="N22" s="6">
        <v>83587507.45000002</v>
      </c>
      <c r="O22" s="2"/>
      <c r="P22" s="2"/>
      <c r="Q22" s="3"/>
      <c r="R22" s="2"/>
      <c r="S22" s="26"/>
      <c r="T22" s="8"/>
      <c r="U22" s="15" t="s">
        <v>2</v>
      </c>
      <c r="V22" s="6">
        <f t="shared" si="2"/>
        <v>19040001.081999898</v>
      </c>
      <c r="W22" s="6">
        <f t="shared" si="3"/>
        <v>5556435.801999986</v>
      </c>
      <c r="X22" s="6">
        <f t="shared" si="4"/>
        <v>13483565.279999956</v>
      </c>
      <c r="Y22" s="2">
        <f t="shared" si="5"/>
        <v>0.011746411539726097</v>
      </c>
      <c r="Z22" s="2">
        <f t="shared" si="6"/>
        <v>0.0034279505207624873</v>
      </c>
      <c r="AA22" s="3">
        <f t="shared" si="7"/>
        <v>0.008318461018963637</v>
      </c>
      <c r="AB22" s="8"/>
      <c r="AC22" s="15" t="s">
        <v>2</v>
      </c>
      <c r="AD22" s="24">
        <f t="shared" si="14"/>
        <v>609</v>
      </c>
      <c r="AE22" s="6">
        <v>486</v>
      </c>
      <c r="AF22" s="43">
        <v>123</v>
      </c>
      <c r="AG22" s="6"/>
      <c r="AI22" s="15" t="s">
        <v>2</v>
      </c>
      <c r="AJ22" s="24">
        <f t="shared" si="8"/>
        <v>31264.369592774874</v>
      </c>
      <c r="AK22" s="6">
        <f t="shared" si="9"/>
        <v>11432.995477366227</v>
      </c>
      <c r="AL22" s="6">
        <f t="shared" si="10"/>
        <v>109622.48195121916</v>
      </c>
      <c r="AM22" s="2">
        <f t="shared" si="11"/>
        <v>8.764250323009954</v>
      </c>
      <c r="AN22" s="2">
        <f t="shared" si="12"/>
        <v>3.2049785621979936</v>
      </c>
      <c r="AO22" s="3">
        <f t="shared" si="13"/>
        <v>30.730153377925603</v>
      </c>
    </row>
    <row r="23" spans="1:41" ht="15">
      <c r="A23" s="8"/>
      <c r="B23" s="15" t="s">
        <v>3</v>
      </c>
      <c r="C23" s="6">
        <f t="shared" si="0"/>
        <v>1001094628.2300003</v>
      </c>
      <c r="D23" s="6">
        <v>921947122.7000003</v>
      </c>
      <c r="E23" s="6">
        <v>79147505.53000002</v>
      </c>
      <c r="F23" s="2">
        <f t="shared" si="1"/>
        <v>8.130828675934012</v>
      </c>
      <c r="G23" s="2">
        <f t="shared" si="1"/>
        <v>7.487997529462094</v>
      </c>
      <c r="H23" s="3">
        <f t="shared" si="1"/>
        <v>0.6428311464719183</v>
      </c>
      <c r="J23" s="26"/>
      <c r="K23" s="15" t="s">
        <v>3</v>
      </c>
      <c r="L23" s="6">
        <f t="shared" si="15"/>
        <v>1020842878.54</v>
      </c>
      <c r="M23" s="6">
        <v>945878353.03</v>
      </c>
      <c r="N23" s="6">
        <v>74964525.51</v>
      </c>
      <c r="O23" s="2"/>
      <c r="P23" s="2"/>
      <c r="Q23" s="3"/>
      <c r="R23" s="2"/>
      <c r="S23" s="26"/>
      <c r="T23" s="8"/>
      <c r="U23" s="15" t="s">
        <v>3</v>
      </c>
      <c r="V23" s="6">
        <f t="shared" si="2"/>
        <v>-19748250.309999704</v>
      </c>
      <c r="W23" s="6">
        <f t="shared" si="3"/>
        <v>-23931230.329999685</v>
      </c>
      <c r="X23" s="6">
        <f t="shared" si="4"/>
        <v>4182980.0200000107</v>
      </c>
      <c r="Y23" s="2">
        <f t="shared" si="5"/>
        <v>-0.012183354104432359</v>
      </c>
      <c r="Z23" s="2">
        <f t="shared" si="6"/>
        <v>-0.014763973956593129</v>
      </c>
      <c r="AA23" s="3">
        <f t="shared" si="7"/>
        <v>0.0025806198521607883</v>
      </c>
      <c r="AB23" s="8"/>
      <c r="AC23" s="15" t="s">
        <v>3</v>
      </c>
      <c r="AD23" s="24">
        <f t="shared" si="14"/>
        <v>386</v>
      </c>
      <c r="AE23" s="6">
        <v>313</v>
      </c>
      <c r="AF23" s="43">
        <v>73</v>
      </c>
      <c r="AG23" s="6"/>
      <c r="AI23" s="15" t="s">
        <v>3</v>
      </c>
      <c r="AJ23" s="24">
        <f t="shared" si="8"/>
        <v>-51161.270233159856</v>
      </c>
      <c r="AK23" s="6">
        <f t="shared" si="9"/>
        <v>-76457.60488817791</v>
      </c>
      <c r="AL23" s="6">
        <f t="shared" si="10"/>
        <v>57301.09616438371</v>
      </c>
      <c r="AM23" s="2">
        <f t="shared" si="11"/>
        <v>-14.341890945090181</v>
      </c>
      <c r="AN23" s="2">
        <f t="shared" si="12"/>
        <v>-21.433139291336865</v>
      </c>
      <c r="AO23" s="3">
        <f t="shared" si="13"/>
        <v>16.063050594296385</v>
      </c>
    </row>
    <row r="24" spans="1:41" ht="15">
      <c r="A24" s="8"/>
      <c r="B24" s="15" t="s">
        <v>4</v>
      </c>
      <c r="C24" s="6">
        <f t="shared" si="0"/>
        <v>1239184876.49</v>
      </c>
      <c r="D24" s="6">
        <v>1175367304.52</v>
      </c>
      <c r="E24" s="6">
        <v>63817571.970000006</v>
      </c>
      <c r="F24" s="2">
        <f t="shared" si="1"/>
        <v>10.064582951926281</v>
      </c>
      <c r="G24" s="2">
        <f t="shared" si="1"/>
        <v>9.546260578026834</v>
      </c>
      <c r="H24" s="3">
        <f t="shared" si="1"/>
        <v>0.5183223738994476</v>
      </c>
      <c r="J24" s="26"/>
      <c r="K24" s="15" t="s">
        <v>4</v>
      </c>
      <c r="L24" s="6">
        <f t="shared" si="15"/>
        <v>1176996971.6400003</v>
      </c>
      <c r="M24" s="6">
        <v>1113095754.7300003</v>
      </c>
      <c r="N24" s="6">
        <v>63901216.91</v>
      </c>
      <c r="O24" s="2"/>
      <c r="P24" s="2"/>
      <c r="Q24" s="3"/>
      <c r="R24" s="2"/>
      <c r="S24" s="26"/>
      <c r="T24" s="8"/>
      <c r="U24" s="15" t="s">
        <v>4</v>
      </c>
      <c r="V24" s="6">
        <f t="shared" si="2"/>
        <v>62187904.849999666</v>
      </c>
      <c r="W24" s="6">
        <f t="shared" si="3"/>
        <v>62271549.78999972</v>
      </c>
      <c r="X24" s="6">
        <f t="shared" si="4"/>
        <v>-83644.93999999017</v>
      </c>
      <c r="Y24" s="2">
        <f t="shared" si="5"/>
        <v>0.03836579210344756</v>
      </c>
      <c r="Z24" s="2">
        <f t="shared" si="6"/>
        <v>0.03841739545600121</v>
      </c>
      <c r="AA24" s="3">
        <f t="shared" si="7"/>
        <v>-5.1603352553611305E-05</v>
      </c>
      <c r="AB24" s="8"/>
      <c r="AC24" s="15" t="s">
        <v>4</v>
      </c>
      <c r="AD24" s="24">
        <f t="shared" si="14"/>
        <v>96</v>
      </c>
      <c r="AE24" s="6">
        <v>86</v>
      </c>
      <c r="AF24" s="43">
        <v>10</v>
      </c>
      <c r="AG24" s="6"/>
      <c r="AI24" s="15" t="s">
        <v>4</v>
      </c>
      <c r="AJ24" s="24">
        <f t="shared" si="8"/>
        <v>647790.6755208299</v>
      </c>
      <c r="AK24" s="6">
        <f t="shared" si="9"/>
        <v>724087.7882558107</v>
      </c>
      <c r="AL24" s="6">
        <f t="shared" si="10"/>
        <v>-8364.493999999017</v>
      </c>
      <c r="AM24" s="2">
        <f t="shared" si="11"/>
        <v>181.59328689897217</v>
      </c>
      <c r="AN24" s="2">
        <f t="shared" si="12"/>
        <v>202.98143588908692</v>
      </c>
      <c r="AO24" s="3">
        <f t="shared" si="13"/>
        <v>-2.344794416013033</v>
      </c>
    </row>
    <row r="25" spans="1:41" ht="15">
      <c r="A25" s="8"/>
      <c r="B25" s="15" t="s">
        <v>51</v>
      </c>
      <c r="C25" s="6">
        <f t="shared" si="0"/>
        <v>3049768215.155999</v>
      </c>
      <c r="D25" s="6">
        <v>2152599016.0699997</v>
      </c>
      <c r="E25" s="6">
        <v>897169199.0859997</v>
      </c>
      <c r="F25" s="2">
        <f t="shared" si="1"/>
        <v>24.7700288858661</v>
      </c>
      <c r="G25" s="2">
        <f t="shared" si="1"/>
        <v>17.48327612005539</v>
      </c>
      <c r="H25" s="3">
        <f t="shared" si="1"/>
        <v>7.286752765810708</v>
      </c>
      <c r="J25" s="26"/>
      <c r="K25" s="15" t="s">
        <v>36</v>
      </c>
      <c r="L25" s="6">
        <f t="shared" si="15"/>
        <v>2880506532.1499996</v>
      </c>
      <c r="M25" s="6">
        <v>1971375900.3299994</v>
      </c>
      <c r="N25" s="6">
        <v>909130631.82</v>
      </c>
      <c r="O25" s="2"/>
      <c r="P25" s="2"/>
      <c r="Q25" s="3"/>
      <c r="R25" s="2"/>
      <c r="S25" s="26"/>
      <c r="T25" s="8"/>
      <c r="U25" s="15" t="s">
        <v>18</v>
      </c>
      <c r="V25" s="6">
        <f t="shared" si="2"/>
        <v>169261683.00599957</v>
      </c>
      <c r="W25" s="6">
        <f t="shared" si="3"/>
        <v>181223115.74000025</v>
      </c>
      <c r="X25" s="6">
        <f t="shared" si="4"/>
        <v>-11961432.734000325</v>
      </c>
      <c r="Y25" s="2">
        <f t="shared" si="5"/>
        <v>0.10442317612968845</v>
      </c>
      <c r="Z25" s="2">
        <f t="shared" si="6"/>
        <v>0.11180258282684212</v>
      </c>
      <c r="AA25" s="3">
        <f t="shared" si="7"/>
        <v>-0.007379406697153446</v>
      </c>
      <c r="AB25" s="8"/>
      <c r="AC25" s="15" t="s">
        <v>18</v>
      </c>
      <c r="AD25" s="24">
        <f t="shared" si="14"/>
        <v>100</v>
      </c>
      <c r="AE25" s="6">
        <v>77</v>
      </c>
      <c r="AF25" s="43">
        <v>23</v>
      </c>
      <c r="AG25" s="6"/>
      <c r="AI25" s="15" t="s">
        <v>18</v>
      </c>
      <c r="AJ25" s="24">
        <f t="shared" si="8"/>
        <v>1692616.8300599956</v>
      </c>
      <c r="AK25" s="6">
        <f t="shared" si="9"/>
        <v>2353546.9576623407</v>
      </c>
      <c r="AL25" s="6">
        <f t="shared" si="10"/>
        <v>-520062.29278262286</v>
      </c>
      <c r="AM25" s="2">
        <f t="shared" si="11"/>
        <v>474.4863815521687</v>
      </c>
      <c r="AN25" s="2">
        <f t="shared" si="12"/>
        <v>659.7630130587419</v>
      </c>
      <c r="AO25" s="3">
        <f t="shared" si="13"/>
        <v>-145.78755870896347</v>
      </c>
    </row>
    <row r="26" spans="1:41" ht="6.75" customHeight="1">
      <c r="A26" s="8"/>
      <c r="B26" s="15"/>
      <c r="C26" s="6"/>
      <c r="D26" s="6"/>
      <c r="E26" s="6"/>
      <c r="F26" s="2"/>
      <c r="G26" s="2"/>
      <c r="H26" s="3"/>
      <c r="J26" s="26"/>
      <c r="K26" s="15"/>
      <c r="L26" s="6"/>
      <c r="M26" s="6"/>
      <c r="N26" s="6"/>
      <c r="O26" s="2"/>
      <c r="P26" s="2"/>
      <c r="Q26" s="3"/>
      <c r="R26" s="2"/>
      <c r="S26" s="26"/>
      <c r="T26" s="8"/>
      <c r="U26" s="15"/>
      <c r="V26" s="6"/>
      <c r="W26" s="6"/>
      <c r="X26" s="6"/>
      <c r="Y26" s="2"/>
      <c r="Z26" s="2"/>
      <c r="AA26" s="3"/>
      <c r="AB26" s="8"/>
      <c r="AC26" s="15"/>
      <c r="AD26" s="24"/>
      <c r="AE26" s="6"/>
      <c r="AF26" s="43"/>
      <c r="AG26" s="6"/>
      <c r="AI26" s="15"/>
      <c r="AJ26" s="24"/>
      <c r="AK26" s="6"/>
      <c r="AL26" s="6"/>
      <c r="AM26" s="2"/>
      <c r="AN26" s="2"/>
      <c r="AO26" s="3"/>
    </row>
    <row r="27" spans="1:41" ht="16.5" customHeight="1">
      <c r="A27" s="8"/>
      <c r="B27" s="16" t="s">
        <v>10</v>
      </c>
      <c r="C27" s="6">
        <f>SUM(C15:C25)</f>
        <v>7767359458.230799</v>
      </c>
      <c r="D27" s="6">
        <f>SUM(D15:D25)</f>
        <v>6027814697.510799</v>
      </c>
      <c r="E27" s="6">
        <f>SUM(E15:E25)</f>
        <v>1739544760.7199993</v>
      </c>
      <c r="F27" s="2">
        <f aca="true" t="shared" si="17" ref="F27:H36">C27/$C$9*100</f>
        <v>63.08601328820681</v>
      </c>
      <c r="G27" s="2">
        <f t="shared" si="17"/>
        <v>48.95753829225129</v>
      </c>
      <c r="H27" s="3">
        <f t="shared" si="17"/>
        <v>14.128474995955514</v>
      </c>
      <c r="J27" s="26"/>
      <c r="K27" s="16" t="s">
        <v>10</v>
      </c>
      <c r="L27" s="6">
        <f>SUM(L15:L25)</f>
        <v>7148564306.5758</v>
      </c>
      <c r="M27" s="6">
        <f>SUM(M15:M25)</f>
        <v>5538170939.9098</v>
      </c>
      <c r="N27" s="6">
        <f>SUM(N15:N25)</f>
        <v>1610393366.6659994</v>
      </c>
      <c r="O27" s="2"/>
      <c r="P27" s="2"/>
      <c r="Q27" s="3"/>
      <c r="R27" s="2"/>
      <c r="S27" s="26"/>
      <c r="T27" s="8"/>
      <c r="U27" s="16" t="s">
        <v>10</v>
      </c>
      <c r="V27" s="6">
        <f>C27-L27</f>
        <v>618795151.6549988</v>
      </c>
      <c r="W27" s="6">
        <f aca="true" t="shared" si="18" ref="W27:W36">D27-M27</f>
        <v>489643757.60099983</v>
      </c>
      <c r="X27" s="6">
        <f aca="true" t="shared" si="19" ref="X27:X36">E27-N27</f>
        <v>129151394.0539999</v>
      </c>
      <c r="Y27" s="2">
        <f>V27/$V$9</f>
        <v>0.3817553622409441</v>
      </c>
      <c r="Z27" s="2">
        <f aca="true" t="shared" si="20" ref="Y27:AA32">W27/$V$9</f>
        <v>0.30207756080836884</v>
      </c>
      <c r="AA27" s="3">
        <f t="shared" si="20"/>
        <v>0.07967780143257583</v>
      </c>
      <c r="AB27" s="8"/>
      <c r="AC27" s="16" t="s">
        <v>10</v>
      </c>
      <c r="AD27" s="24">
        <f>SUM(AD15:AD25)</f>
        <v>34882</v>
      </c>
      <c r="AE27" s="6">
        <f>SUM(AE15:AE25)</f>
        <v>22038</v>
      </c>
      <c r="AF27" s="43">
        <f>SUM(AF15:AF25)</f>
        <v>12844</v>
      </c>
      <c r="AG27" s="6"/>
      <c r="AI27" s="16" t="s">
        <v>10</v>
      </c>
      <c r="AJ27" s="24">
        <f>V27/AD27</f>
        <v>17739.669504472186</v>
      </c>
      <c r="AK27" s="6">
        <f>W27/AE27</f>
        <v>22218.15761870405</v>
      </c>
      <c r="AL27" s="6">
        <f>X27/AF27</f>
        <v>10055.387266739326</v>
      </c>
      <c r="AM27" s="2">
        <f aca="true" t="shared" si="21" ref="AM27:AM36">AJ27/$AJ$9</f>
        <v>4.972910255660171</v>
      </c>
      <c r="AN27" s="2">
        <f aca="true" t="shared" si="22" ref="AN27:AN36">AK27/$AJ$9</f>
        <v>6.228351878600285</v>
      </c>
      <c r="AO27" s="3">
        <f aca="true" t="shared" si="23" ref="AO27:AO36">AL27/$AJ$9</f>
        <v>2.818797636043699</v>
      </c>
    </row>
    <row r="28" spans="1:41" ht="16.5" customHeight="1">
      <c r="A28" s="8"/>
      <c r="B28" s="15" t="s">
        <v>11</v>
      </c>
      <c r="C28" s="6">
        <f>SUM(C20:C25)</f>
        <v>6982839988.639799</v>
      </c>
      <c r="D28" s="6">
        <f>SUM(D20:D25)</f>
        <v>5570140385.8298</v>
      </c>
      <c r="E28" s="6">
        <f>SUM(E20:E25)</f>
        <v>1412699602.8099995</v>
      </c>
      <c r="F28" s="2">
        <f t="shared" si="17"/>
        <v>56.714194660574016</v>
      </c>
      <c r="G28" s="2">
        <f t="shared" si="17"/>
        <v>45.24033582934958</v>
      </c>
      <c r="H28" s="3">
        <f t="shared" si="17"/>
        <v>11.473858831224437</v>
      </c>
      <c r="J28" s="26"/>
      <c r="K28" s="15" t="s">
        <v>11</v>
      </c>
      <c r="L28" s="6">
        <f>SUM(L20:L25)</f>
        <v>6535174717.017799</v>
      </c>
      <c r="M28" s="6">
        <f>SUM(M20:M25)</f>
        <v>5176047932.5058</v>
      </c>
      <c r="N28" s="6">
        <f>SUM(N20:N25)</f>
        <v>1359126784.5119996</v>
      </c>
      <c r="O28" s="2"/>
      <c r="P28" s="2"/>
      <c r="Q28" s="3"/>
      <c r="R28" s="2"/>
      <c r="S28" s="26"/>
      <c r="T28" s="8"/>
      <c r="U28" s="15" t="s">
        <v>11</v>
      </c>
      <c r="V28" s="6">
        <f aca="true" t="shared" si="24" ref="V28:V36">C28-L28</f>
        <v>447665271.62199974</v>
      </c>
      <c r="W28" s="6">
        <f t="shared" si="18"/>
        <v>394092453.3239994</v>
      </c>
      <c r="X28" s="6">
        <f t="shared" si="19"/>
        <v>53572818.29799986</v>
      </c>
      <c r="Y28" s="2">
        <f t="shared" si="20"/>
        <v>0.27617963307189813</v>
      </c>
      <c r="Z28" s="2">
        <f t="shared" si="20"/>
        <v>0.24312877512493095</v>
      </c>
      <c r="AA28" s="3">
        <f t="shared" si="20"/>
        <v>0.03305085794696691</v>
      </c>
      <c r="AB28" s="8"/>
      <c r="AC28" s="15" t="s">
        <v>11</v>
      </c>
      <c r="AD28" s="24">
        <f>SUM(AD20:AD25)</f>
        <v>10781</v>
      </c>
      <c r="AE28" s="6">
        <f>SUM(AE20:AE25)</f>
        <v>8095</v>
      </c>
      <c r="AF28" s="43">
        <f>SUM(AF20:AF25)</f>
        <v>2686</v>
      </c>
      <c r="AG28" s="6"/>
      <c r="AI28" s="15" t="s">
        <v>11</v>
      </c>
      <c r="AJ28" s="24">
        <f aca="true" t="shared" si="25" ref="AJ28:AJ36">V28/AD28</f>
        <v>41523.538783229735</v>
      </c>
      <c r="AK28" s="6">
        <f aca="true" t="shared" si="26" ref="AK28:AK36">W28/AE28</f>
        <v>48683.44080592951</v>
      </c>
      <c r="AL28" s="6">
        <f aca="true" t="shared" si="27" ref="AL28:AL36">X28/AF28</f>
        <v>19945.20413179444</v>
      </c>
      <c r="AM28" s="2">
        <f t="shared" si="21"/>
        <v>11.640173556467271</v>
      </c>
      <c r="AN28" s="2">
        <f t="shared" si="22"/>
        <v>13.647288186716134</v>
      </c>
      <c r="AO28" s="3">
        <f t="shared" si="23"/>
        <v>5.591181400151304</v>
      </c>
    </row>
    <row r="29" spans="1:41" ht="16.5" customHeight="1">
      <c r="A29" s="8"/>
      <c r="B29" s="15" t="s">
        <v>12</v>
      </c>
      <c r="C29" s="6">
        <f>SUM(C21:C25)</f>
        <v>6427209171.789</v>
      </c>
      <c r="D29" s="6">
        <f>SUM(D21:D25)</f>
        <v>5187370516.291</v>
      </c>
      <c r="E29" s="6">
        <f>SUM(E21:E25)</f>
        <v>1239838655.4979997</v>
      </c>
      <c r="F29" s="2">
        <f t="shared" si="17"/>
        <v>52.20139551902756</v>
      </c>
      <c r="G29" s="2">
        <f t="shared" si="17"/>
        <v>42.13150261441941</v>
      </c>
      <c r="H29" s="3">
        <f t="shared" si="17"/>
        <v>10.069892904608144</v>
      </c>
      <c r="J29" s="26"/>
      <c r="K29" s="15" t="s">
        <v>12</v>
      </c>
      <c r="L29" s="6">
        <f>SUM(L21:L25)</f>
        <v>6065205441.322</v>
      </c>
      <c r="M29" s="6">
        <f>SUM(M21:M25)</f>
        <v>4846490459.709999</v>
      </c>
      <c r="N29" s="6">
        <f>SUM(N21:N25)</f>
        <v>1218714981.612</v>
      </c>
      <c r="O29" s="2"/>
      <c r="P29" s="2"/>
      <c r="Q29" s="3"/>
      <c r="R29" s="2"/>
      <c r="S29" s="26"/>
      <c r="T29" s="8"/>
      <c r="U29" s="15" t="s">
        <v>12</v>
      </c>
      <c r="V29" s="6">
        <f t="shared" si="24"/>
        <v>362003730.467</v>
      </c>
      <c r="W29" s="6">
        <f t="shared" si="18"/>
        <v>340880056.5810013</v>
      </c>
      <c r="X29" s="6">
        <f t="shared" si="19"/>
        <v>21123673.88599968</v>
      </c>
      <c r="Y29" s="2">
        <f t="shared" si="20"/>
        <v>0.22333217202395364</v>
      </c>
      <c r="Z29" s="2">
        <f t="shared" si="20"/>
        <v>0.2103002732531872</v>
      </c>
      <c r="AA29" s="3">
        <f t="shared" si="20"/>
        <v>0.013031898770767034</v>
      </c>
      <c r="AB29" s="8"/>
      <c r="AC29" s="15" t="s">
        <v>12</v>
      </c>
      <c r="AD29" s="24">
        <f>SUM(AD21:AD25)</f>
        <v>3871</v>
      </c>
      <c r="AE29" s="6">
        <f>SUM(AE21:AE25)</f>
        <v>3042</v>
      </c>
      <c r="AF29" s="43">
        <f>SUM(AF21:AF25)</f>
        <v>829</v>
      </c>
      <c r="AG29" s="6"/>
      <c r="AI29" s="15" t="s">
        <v>12</v>
      </c>
      <c r="AJ29" s="24">
        <f t="shared" si="25"/>
        <v>93516.85106354947</v>
      </c>
      <c r="AK29" s="6">
        <f t="shared" si="26"/>
        <v>112057.87527317596</v>
      </c>
      <c r="AL29" s="6">
        <f t="shared" si="27"/>
        <v>25480.909392038215</v>
      </c>
      <c r="AM29" s="2">
        <f t="shared" si="21"/>
        <v>26.21530844268154</v>
      </c>
      <c r="AN29" s="2">
        <f t="shared" si="22"/>
        <v>31.412860145617756</v>
      </c>
      <c r="AO29" s="3">
        <f t="shared" si="23"/>
        <v>7.142989648554029</v>
      </c>
    </row>
    <row r="30" spans="1:41" ht="16.5" customHeight="1">
      <c r="A30" s="8"/>
      <c r="B30" s="15" t="s">
        <v>13</v>
      </c>
      <c r="C30" s="6">
        <f>SUM(C22:C25)</f>
        <v>5657300578.273999</v>
      </c>
      <c r="D30" s="6">
        <f>SUM(D22:D25)</f>
        <v>4520095228.958</v>
      </c>
      <c r="E30" s="6">
        <f>SUM(E22:E25)</f>
        <v>1137205349.3159997</v>
      </c>
      <c r="F30" s="2">
        <f t="shared" si="17"/>
        <v>45.948245523539256</v>
      </c>
      <c r="G30" s="2">
        <f t="shared" si="17"/>
        <v>36.71193398624497</v>
      </c>
      <c r="H30" s="3">
        <f t="shared" si="17"/>
        <v>9.236311537294286</v>
      </c>
      <c r="J30" s="26"/>
      <c r="K30" s="15" t="s">
        <v>13</v>
      </c>
      <c r="L30" s="6">
        <f>SUM(L22:L25)</f>
        <v>5426559239.646</v>
      </c>
      <c r="M30" s="6">
        <f>SUM(M22:M25)</f>
        <v>4294975357.955999</v>
      </c>
      <c r="N30" s="6">
        <f>SUM(N22:N25)</f>
        <v>1131583881.69</v>
      </c>
      <c r="O30" s="2"/>
      <c r="P30" s="2"/>
      <c r="Q30" s="3"/>
      <c r="R30" s="2"/>
      <c r="S30" s="26"/>
      <c r="T30" s="8"/>
      <c r="U30" s="15" t="s">
        <v>13</v>
      </c>
      <c r="V30" s="6">
        <f t="shared" si="24"/>
        <v>230741338.6279993</v>
      </c>
      <c r="W30" s="6">
        <f t="shared" si="18"/>
        <v>225119871.0020008</v>
      </c>
      <c r="X30" s="6">
        <f t="shared" si="19"/>
        <v>5621467.625999689</v>
      </c>
      <c r="Y30" s="2">
        <f t="shared" si="20"/>
        <v>0.14235202566842967</v>
      </c>
      <c r="Z30" s="2">
        <f t="shared" si="20"/>
        <v>0.13888395484701302</v>
      </c>
      <c r="AA30" s="3">
        <f t="shared" si="20"/>
        <v>0.0034680708214173918</v>
      </c>
      <c r="AB30" s="8"/>
      <c r="AC30" s="15" t="s">
        <v>13</v>
      </c>
      <c r="AD30" s="24">
        <f>SUM(AD22:AD25)</f>
        <v>1191</v>
      </c>
      <c r="AE30" s="6">
        <f>SUM(AE22:AE25)</f>
        <v>962</v>
      </c>
      <c r="AF30" s="43">
        <f>SUM(AF22:AF25)</f>
        <v>229</v>
      </c>
      <c r="AG30" s="6"/>
      <c r="AI30" s="15" t="s">
        <v>13</v>
      </c>
      <c r="AJ30" s="24">
        <f t="shared" si="25"/>
        <v>193737.47995633862</v>
      </c>
      <c r="AK30" s="6">
        <f t="shared" si="26"/>
        <v>234012.33991891975</v>
      </c>
      <c r="AL30" s="6">
        <f t="shared" si="27"/>
        <v>24547.89356331742</v>
      </c>
      <c r="AM30" s="2">
        <f t="shared" si="21"/>
        <v>54.30986753940085</v>
      </c>
      <c r="AN30" s="2">
        <f t="shared" si="22"/>
        <v>65.60000257279059</v>
      </c>
      <c r="AO30" s="3">
        <f t="shared" si="23"/>
        <v>6.881440019223606</v>
      </c>
    </row>
    <row r="31" spans="1:41" ht="16.5" customHeight="1">
      <c r="A31" s="8"/>
      <c r="B31" s="15" t="s">
        <v>14</v>
      </c>
      <c r="C31" s="6">
        <f>SUM(C23:C25)</f>
        <v>5290047719.875999</v>
      </c>
      <c r="D31" s="6">
        <f>SUM(D23:D25)</f>
        <v>4249913443.29</v>
      </c>
      <c r="E31" s="6">
        <f>SUM(E23:E25)</f>
        <v>1040134276.5859997</v>
      </c>
      <c r="F31" s="2">
        <f t="shared" si="17"/>
        <v>42.96544051372639</v>
      </c>
      <c r="G31" s="2">
        <f t="shared" si="17"/>
        <v>34.517534227544324</v>
      </c>
      <c r="H31" s="3">
        <f t="shared" si="17"/>
        <v>8.447906286182075</v>
      </c>
      <c r="J31" s="26"/>
      <c r="K31" s="15" t="s">
        <v>14</v>
      </c>
      <c r="L31" s="6">
        <f>SUM(L23:L25)</f>
        <v>5078346382.33</v>
      </c>
      <c r="M31" s="6">
        <f>SUM(M23:M25)</f>
        <v>4030350008.0899997</v>
      </c>
      <c r="N31" s="6">
        <f>SUM(N23:N25)</f>
        <v>1047996374.24</v>
      </c>
      <c r="O31" s="2"/>
      <c r="P31" s="2"/>
      <c r="Q31" s="3"/>
      <c r="R31" s="2"/>
      <c r="S31" s="26"/>
      <c r="T31" s="8"/>
      <c r="U31" s="15" t="s">
        <v>14</v>
      </c>
      <c r="V31" s="6">
        <f t="shared" si="24"/>
        <v>211701337.54599953</v>
      </c>
      <c r="W31" s="6">
        <f t="shared" si="18"/>
        <v>219563435.2000003</v>
      </c>
      <c r="X31" s="6">
        <f t="shared" si="19"/>
        <v>-7862097.654000282</v>
      </c>
      <c r="Y31" s="2">
        <f t="shared" si="20"/>
        <v>0.13060561412870364</v>
      </c>
      <c r="Z31" s="2">
        <f t="shared" si="20"/>
        <v>0.13545600432625018</v>
      </c>
      <c r="AA31" s="3">
        <f t="shared" si="20"/>
        <v>-0.004850390197546255</v>
      </c>
      <c r="AB31" s="8"/>
      <c r="AC31" s="15" t="s">
        <v>14</v>
      </c>
      <c r="AD31" s="24">
        <f>SUM(AD23:AD25)</f>
        <v>582</v>
      </c>
      <c r="AE31" s="6">
        <f>SUM(AE23:AE25)</f>
        <v>476</v>
      </c>
      <c r="AF31" s="43">
        <f>SUM(AF23:AF25)</f>
        <v>106</v>
      </c>
      <c r="AG31" s="6"/>
      <c r="AI31" s="15" t="s">
        <v>14</v>
      </c>
      <c r="AJ31" s="24">
        <f t="shared" si="25"/>
        <v>363748.00265635655</v>
      </c>
      <c r="AK31" s="6">
        <f t="shared" si="26"/>
        <v>461267.721008404</v>
      </c>
      <c r="AL31" s="6">
        <f t="shared" si="27"/>
        <v>-74170.73258490833</v>
      </c>
      <c r="AM31" s="2">
        <f t="shared" si="21"/>
        <v>101.96842576067591</v>
      </c>
      <c r="AN31" s="2">
        <f t="shared" si="22"/>
        <v>129.30584641553818</v>
      </c>
      <c r="AO31" s="3">
        <f t="shared" si="23"/>
        <v>-20.792066991345735</v>
      </c>
    </row>
    <row r="32" spans="1:41" ht="16.5" customHeight="1">
      <c r="A32" s="8"/>
      <c r="B32" s="15" t="s">
        <v>15</v>
      </c>
      <c r="C32" s="24">
        <f>SUM(C24:C25)</f>
        <v>4288953091.645999</v>
      </c>
      <c r="D32" s="6">
        <f>SUM(D24:D25)</f>
        <v>3327966320.5899997</v>
      </c>
      <c r="E32" s="6">
        <f>SUM(E24:E25)</f>
        <v>960986771.0559998</v>
      </c>
      <c r="F32" s="2">
        <f t="shared" si="17"/>
        <v>34.83461183779238</v>
      </c>
      <c r="G32" s="2">
        <f t="shared" si="17"/>
        <v>27.029536698082225</v>
      </c>
      <c r="H32" s="3">
        <f t="shared" si="17"/>
        <v>7.805075139710156</v>
      </c>
      <c r="J32" s="26"/>
      <c r="K32" s="15" t="s">
        <v>15</v>
      </c>
      <c r="L32" s="24">
        <f>SUM(L24:L25)</f>
        <v>4057503503.79</v>
      </c>
      <c r="M32" s="6">
        <f>SUM(M24:M25)</f>
        <v>3084471655.0599995</v>
      </c>
      <c r="N32" s="6">
        <f>SUM(N24:N25)</f>
        <v>973031848.73</v>
      </c>
      <c r="O32" s="2"/>
      <c r="P32" s="2"/>
      <c r="Q32" s="3"/>
      <c r="R32" s="2"/>
      <c r="S32" s="26"/>
      <c r="T32" s="8"/>
      <c r="U32" s="15" t="s">
        <v>15</v>
      </c>
      <c r="V32" s="6">
        <f t="shared" si="24"/>
        <v>231449587.855999</v>
      </c>
      <c r="W32" s="6">
        <f t="shared" si="18"/>
        <v>243494665.5300002</v>
      </c>
      <c r="X32" s="6">
        <f t="shared" si="19"/>
        <v>-12045077.674000263</v>
      </c>
      <c r="Y32" s="2">
        <f t="shared" si="20"/>
        <v>0.14278896823313586</v>
      </c>
      <c r="Z32" s="2">
        <f t="shared" si="20"/>
        <v>0.15021997828284347</v>
      </c>
      <c r="AA32" s="3">
        <f t="shared" si="20"/>
        <v>-0.007431010049707025</v>
      </c>
      <c r="AB32" s="8"/>
      <c r="AC32" s="15" t="s">
        <v>15</v>
      </c>
      <c r="AD32" s="24">
        <f>SUM(AD24:AD25)</f>
        <v>196</v>
      </c>
      <c r="AE32" s="6">
        <f>SUM(AE24:AE25)</f>
        <v>163</v>
      </c>
      <c r="AF32" s="43">
        <f>SUM(AF24:AF25)</f>
        <v>33</v>
      </c>
      <c r="AG32" s="6"/>
      <c r="AI32" s="15" t="s">
        <v>15</v>
      </c>
      <c r="AJ32" s="24">
        <f t="shared" si="25"/>
        <v>1180865.24416326</v>
      </c>
      <c r="AK32" s="6">
        <f t="shared" si="26"/>
        <v>1493832.303865032</v>
      </c>
      <c r="AL32" s="6">
        <f t="shared" si="27"/>
        <v>-365002.3537575837</v>
      </c>
      <c r="AM32" s="2">
        <f t="shared" si="21"/>
        <v>331.02853927305165</v>
      </c>
      <c r="AN32" s="2">
        <f t="shared" si="22"/>
        <v>418.7616901348753</v>
      </c>
      <c r="AO32" s="3">
        <f t="shared" si="23"/>
        <v>-102.32005437776591</v>
      </c>
    </row>
    <row r="33" spans="1:41" ht="16.5" customHeight="1">
      <c r="A33" s="8"/>
      <c r="B33" s="25" t="s">
        <v>52</v>
      </c>
      <c r="C33" s="6">
        <f>D33+E33</f>
        <v>5419793641.690889</v>
      </c>
      <c r="D33" s="6">
        <v>1996696635.1339025</v>
      </c>
      <c r="E33" s="6">
        <v>3423097006.5569873</v>
      </c>
      <c r="F33" s="2">
        <f t="shared" si="17"/>
        <v>44.01922886892235</v>
      </c>
      <c r="G33" s="2">
        <f t="shared" si="17"/>
        <v>16.217046621049054</v>
      </c>
      <c r="H33" s="3">
        <f>E33/$C$9*100</f>
        <v>27.802182247873297</v>
      </c>
      <c r="J33" s="26"/>
      <c r="K33" s="25" t="s">
        <v>37</v>
      </c>
      <c r="L33" s="6">
        <f>M33+N33</f>
        <v>4233170497.3916445</v>
      </c>
      <c r="M33" s="6">
        <v>1563781098.8042448</v>
      </c>
      <c r="N33" s="6">
        <v>2669389398.5874</v>
      </c>
      <c r="O33" s="2"/>
      <c r="P33" s="2"/>
      <c r="Q33" s="3"/>
      <c r="R33" s="2"/>
      <c r="S33" s="26"/>
      <c r="T33" s="8"/>
      <c r="U33" s="25" t="s">
        <v>25</v>
      </c>
      <c r="V33" s="24">
        <f>C33-L33</f>
        <v>1186623144.2992449</v>
      </c>
      <c r="W33" s="6">
        <f t="shared" si="18"/>
        <v>432915536.3296578</v>
      </c>
      <c r="X33" s="6">
        <f t="shared" si="19"/>
        <v>753707607.9695873</v>
      </c>
      <c r="Y33" s="2">
        <f aca="true" t="shared" si="28" ref="Y33:AA36">V33/$V$9</f>
        <v>0.7320673846326617</v>
      </c>
      <c r="Z33" s="2">
        <f t="shared" si="28"/>
        <v>0.2670800295529853</v>
      </c>
      <c r="AA33" s="3">
        <f t="shared" si="28"/>
        <v>0.46498735507967665</v>
      </c>
      <c r="AB33" s="8"/>
      <c r="AC33" s="25" t="s">
        <v>25</v>
      </c>
      <c r="AD33" s="24">
        <f>SUM(AE33:AF33)</f>
        <v>444962</v>
      </c>
      <c r="AE33" s="6">
        <v>152592</v>
      </c>
      <c r="AF33" s="43">
        <v>292370</v>
      </c>
      <c r="AG33" s="6"/>
      <c r="AI33" s="25" t="s">
        <v>25</v>
      </c>
      <c r="AJ33" s="24">
        <f t="shared" si="25"/>
        <v>2666.7965900441945</v>
      </c>
      <c r="AK33" s="6">
        <f t="shared" si="26"/>
        <v>2837.0788529520405</v>
      </c>
      <c r="AL33" s="6">
        <f t="shared" si="27"/>
        <v>2577.9238908560637</v>
      </c>
      <c r="AM33" s="2">
        <f t="shared" si="21"/>
        <v>0.7475753767028778</v>
      </c>
      <c r="AN33" s="2">
        <f t="shared" si="22"/>
        <v>0.7953101110708417</v>
      </c>
      <c r="AO33" s="3">
        <f t="shared" si="23"/>
        <v>0.7226619499262719</v>
      </c>
    </row>
    <row r="34" spans="1:41" ht="16.5" customHeight="1">
      <c r="A34" s="8"/>
      <c r="B34" s="15" t="s">
        <v>53</v>
      </c>
      <c r="C34" s="6">
        <f>D34+E34</f>
        <v>1241799911.7397997</v>
      </c>
      <c r="D34" s="6">
        <v>992425206.8637999</v>
      </c>
      <c r="E34" s="6">
        <v>249374704.87599975</v>
      </c>
      <c r="F34" s="2">
        <f t="shared" si="17"/>
        <v>10.085822106545704</v>
      </c>
      <c r="G34" s="2">
        <f t="shared" si="17"/>
        <v>8.060416171600943</v>
      </c>
      <c r="H34" s="3">
        <f>E34/$C$9*100</f>
        <v>2.0254059349447595</v>
      </c>
      <c r="J34" s="26"/>
      <c r="K34" s="15" t="s">
        <v>38</v>
      </c>
      <c r="L34" s="6">
        <f>M34+N34</f>
        <v>1038418595.151805</v>
      </c>
      <c r="M34" s="6">
        <v>832515922.2978052</v>
      </c>
      <c r="N34" s="6">
        <v>205902672.85399985</v>
      </c>
      <c r="O34" s="2"/>
      <c r="P34" s="2"/>
      <c r="Q34" s="3"/>
      <c r="R34" s="2"/>
      <c r="S34" s="26"/>
      <c r="T34" s="8"/>
      <c r="U34" s="15" t="s">
        <v>27</v>
      </c>
      <c r="V34" s="24">
        <f t="shared" si="24"/>
        <v>203381316.5879947</v>
      </c>
      <c r="W34" s="6">
        <f t="shared" si="18"/>
        <v>159909284.56599474</v>
      </c>
      <c r="X34" s="6">
        <f t="shared" si="19"/>
        <v>43472032.021999896</v>
      </c>
      <c r="Y34" s="2">
        <f t="shared" si="28"/>
        <v>0.12547271577586355</v>
      </c>
      <c r="Z34" s="2">
        <f t="shared" si="28"/>
        <v>0.09865336968447526</v>
      </c>
      <c r="AA34" s="3">
        <f t="shared" si="28"/>
        <v>0.02681934609138825</v>
      </c>
      <c r="AB34" s="8"/>
      <c r="AC34" s="15" t="s">
        <v>27</v>
      </c>
      <c r="AD34" s="24">
        <f>SUM(AE34:AF34)</f>
        <v>8258</v>
      </c>
      <c r="AE34" s="6">
        <v>6181</v>
      </c>
      <c r="AF34" s="43">
        <v>2077</v>
      </c>
      <c r="AG34" s="6"/>
      <c r="AI34" s="15" t="s">
        <v>27</v>
      </c>
      <c r="AJ34" s="24">
        <f t="shared" si="25"/>
        <v>24628.398714942443</v>
      </c>
      <c r="AK34" s="6">
        <f t="shared" si="26"/>
        <v>25871.10250218326</v>
      </c>
      <c r="AL34" s="6">
        <f t="shared" si="27"/>
        <v>20930.203188252235</v>
      </c>
      <c r="AM34" s="2">
        <f t="shared" si="21"/>
        <v>6.904007795587683</v>
      </c>
      <c r="AN34" s="2">
        <f t="shared" si="22"/>
        <v>7.252371354827591</v>
      </c>
      <c r="AO34" s="3">
        <f t="shared" si="23"/>
        <v>5.8673033373970735</v>
      </c>
    </row>
    <row r="35" spans="1:41" ht="16.5" customHeight="1">
      <c r="A35" s="8"/>
      <c r="B35" s="15" t="s">
        <v>54</v>
      </c>
      <c r="C35" s="6">
        <f>D35+E35</f>
        <v>361170749.6079999</v>
      </c>
      <c r="D35" s="6">
        <v>265127372.57799995</v>
      </c>
      <c r="E35" s="6">
        <v>96043377.02999997</v>
      </c>
      <c r="F35" s="2">
        <f t="shared" si="17"/>
        <v>2.933406498258249</v>
      </c>
      <c r="G35" s="2">
        <f t="shared" si="17"/>
        <v>2.153348128082226</v>
      </c>
      <c r="H35" s="3">
        <f>E35/$C$9*100</f>
        <v>0.7800583701760231</v>
      </c>
      <c r="J35" s="26"/>
      <c r="K35" s="15" t="s">
        <v>39</v>
      </c>
      <c r="L35" s="6">
        <f>M35+N35</f>
        <v>341917565.45600003</v>
      </c>
      <c r="M35" s="6">
        <v>259311558.806</v>
      </c>
      <c r="N35" s="6">
        <v>82606006.65000004</v>
      </c>
      <c r="O35" s="2"/>
      <c r="P35" s="2"/>
      <c r="Q35" s="3"/>
      <c r="R35" s="2"/>
      <c r="S35" s="26"/>
      <c r="T35" s="8"/>
      <c r="U35" s="15" t="s">
        <v>26</v>
      </c>
      <c r="V35" s="24">
        <f t="shared" si="24"/>
        <v>19253184.15199989</v>
      </c>
      <c r="W35" s="6">
        <f t="shared" si="18"/>
        <v>5815813.771999955</v>
      </c>
      <c r="X35" s="6">
        <f t="shared" si="19"/>
        <v>13437370.379999936</v>
      </c>
      <c r="Y35" s="2">
        <f t="shared" si="28"/>
        <v>0.011877931284012747</v>
      </c>
      <c r="Z35" s="2">
        <f t="shared" si="28"/>
        <v>0.0035879694391877976</v>
      </c>
      <c r="AA35" s="3">
        <f t="shared" si="28"/>
        <v>0.00828996184482495</v>
      </c>
      <c r="AB35" s="8"/>
      <c r="AC35" s="15" t="s">
        <v>26</v>
      </c>
      <c r="AD35" s="24">
        <f>SUM(AE35:AF35)</f>
        <v>589</v>
      </c>
      <c r="AE35" s="6">
        <v>469</v>
      </c>
      <c r="AF35" s="43">
        <v>120</v>
      </c>
      <c r="AG35" s="6"/>
      <c r="AI35" s="15" t="s">
        <v>26</v>
      </c>
      <c r="AJ35" s="24">
        <f t="shared" si="25"/>
        <v>32687.918764006605</v>
      </c>
      <c r="AK35" s="6">
        <f t="shared" si="26"/>
        <v>12400.455803837858</v>
      </c>
      <c r="AL35" s="6">
        <f t="shared" si="27"/>
        <v>111978.08649999947</v>
      </c>
      <c r="AM35" s="2">
        <f t="shared" si="21"/>
        <v>9.163309745806423</v>
      </c>
      <c r="AN35" s="2">
        <f t="shared" si="22"/>
        <v>3.4761839179822283</v>
      </c>
      <c r="AO35" s="3">
        <f t="shared" si="23"/>
        <v>31.390493189552657</v>
      </c>
    </row>
    <row r="36" spans="1:41" ht="16.5" customHeight="1">
      <c r="A36" s="8"/>
      <c r="B36" s="17" t="s">
        <v>55</v>
      </c>
      <c r="C36" s="18">
        <f>D36+E36</f>
        <v>5289567786.716002</v>
      </c>
      <c r="D36" s="7">
        <v>4249530710.1300025</v>
      </c>
      <c r="E36" s="7">
        <v>1040037076.5859996</v>
      </c>
      <c r="F36" s="4">
        <f t="shared" si="17"/>
        <v>42.96154252627366</v>
      </c>
      <c r="G36" s="4">
        <f t="shared" si="17"/>
        <v>34.514425692482014</v>
      </c>
      <c r="H36" s="5">
        <f>E36/$C$9*100</f>
        <v>8.447116833791647</v>
      </c>
      <c r="J36" s="26"/>
      <c r="K36" s="17" t="s">
        <v>40</v>
      </c>
      <c r="L36" s="18">
        <f>M36+N36</f>
        <v>5077904777.170005</v>
      </c>
      <c r="M36" s="7">
        <v>4030003934.9300056</v>
      </c>
      <c r="N36" s="7">
        <v>1047900842.2399995</v>
      </c>
      <c r="O36" s="4"/>
      <c r="P36" s="4"/>
      <c r="Q36" s="5"/>
      <c r="R36" s="2"/>
      <c r="S36" s="26"/>
      <c r="T36" s="8"/>
      <c r="U36" s="17" t="s">
        <v>28</v>
      </c>
      <c r="V36" s="18">
        <f t="shared" si="24"/>
        <v>211663009.54599762</v>
      </c>
      <c r="W36" s="7">
        <f t="shared" si="18"/>
        <v>219526775.19999695</v>
      </c>
      <c r="X36" s="7">
        <f t="shared" si="19"/>
        <v>-7863765.653999925</v>
      </c>
      <c r="Y36" s="4">
        <f t="shared" si="28"/>
        <v>0.13058196830748872</v>
      </c>
      <c r="Z36" s="4">
        <f t="shared" si="28"/>
        <v>0.1354333875498524</v>
      </c>
      <c r="AA36" s="5">
        <f t="shared" si="28"/>
        <v>-0.00485141924236404</v>
      </c>
      <c r="AB36" s="8"/>
      <c r="AC36" s="17" t="s">
        <v>28</v>
      </c>
      <c r="AD36" s="18">
        <f>SUM(AE36:AF36)</f>
        <v>579</v>
      </c>
      <c r="AE36" s="7">
        <v>474</v>
      </c>
      <c r="AF36" s="53">
        <v>105</v>
      </c>
      <c r="AG36" s="6"/>
      <c r="AI36" s="17" t="s">
        <v>28</v>
      </c>
      <c r="AJ36" s="18">
        <f t="shared" si="25"/>
        <v>365566.5104421375</v>
      </c>
      <c r="AK36" s="7">
        <f t="shared" si="26"/>
        <v>463136.65654007794</v>
      </c>
      <c r="AL36" s="7">
        <f t="shared" si="27"/>
        <v>-74893.00622857071</v>
      </c>
      <c r="AM36" s="4">
        <f t="shared" si="21"/>
        <v>102.4782027898155</v>
      </c>
      <c r="AN36" s="4">
        <f t="shared" si="22"/>
        <v>129.82975970886565</v>
      </c>
      <c r="AO36" s="5">
        <f t="shared" si="23"/>
        <v>-20.994539873326776</v>
      </c>
    </row>
    <row r="37" spans="1:41" ht="6.75" customHeight="1">
      <c r="A37" s="8"/>
      <c r="B37" s="19"/>
      <c r="C37" s="6"/>
      <c r="D37" s="6"/>
      <c r="E37" s="6"/>
      <c r="F37" s="2"/>
      <c r="G37" s="2"/>
      <c r="H37" s="2"/>
      <c r="J37" s="26"/>
      <c r="K37" s="19"/>
      <c r="L37" s="6"/>
      <c r="M37" s="6"/>
      <c r="N37" s="6"/>
      <c r="O37" s="2"/>
      <c r="P37" s="2"/>
      <c r="Q37" s="2"/>
      <c r="R37" s="2"/>
      <c r="S37" s="26"/>
      <c r="T37" s="8"/>
      <c r="U37" s="19"/>
      <c r="V37" s="6"/>
      <c r="W37" s="6"/>
      <c r="X37" s="6"/>
      <c r="Y37" s="2"/>
      <c r="Z37" s="2"/>
      <c r="AA37" s="2"/>
      <c r="AB37" s="8"/>
      <c r="AC37" s="2"/>
      <c r="AD37" s="2"/>
      <c r="AE37" s="2"/>
      <c r="AF37" s="2"/>
      <c r="AG37" s="2"/>
      <c r="AI37" s="19"/>
      <c r="AJ37" s="6"/>
      <c r="AK37" s="6"/>
      <c r="AL37" s="6"/>
      <c r="AM37" s="2"/>
      <c r="AN37" s="2"/>
      <c r="AO37" s="2"/>
    </row>
    <row r="38" spans="1:41" ht="12" customHeight="1">
      <c r="A38" s="8"/>
      <c r="B38" s="19" t="s">
        <v>56</v>
      </c>
      <c r="C38" s="8"/>
      <c r="D38" s="8"/>
      <c r="E38" s="8"/>
      <c r="F38" s="8"/>
      <c r="G38" s="8"/>
      <c r="H38" s="8"/>
      <c r="J38" s="26"/>
      <c r="K38" s="19" t="s">
        <v>41</v>
      </c>
      <c r="L38" s="8"/>
      <c r="M38" s="8"/>
      <c r="N38" s="8"/>
      <c r="O38" s="8"/>
      <c r="P38" s="8"/>
      <c r="Q38" s="8"/>
      <c r="R38" s="8"/>
      <c r="S38" s="26"/>
      <c r="T38" s="8"/>
      <c r="U38" s="28" t="s">
        <v>90</v>
      </c>
      <c r="V38" s="8"/>
      <c r="W38" s="8"/>
      <c r="X38" s="8"/>
      <c r="Y38" s="8"/>
      <c r="Z38" s="8"/>
      <c r="AA38" s="8"/>
      <c r="AB38" s="8"/>
      <c r="AC38" s="51" t="s">
        <v>127</v>
      </c>
      <c r="AD38" s="8"/>
      <c r="AE38" s="8"/>
      <c r="AF38" s="8"/>
      <c r="AG38" s="8"/>
      <c r="AI38" s="28" t="s">
        <v>124</v>
      </c>
      <c r="AJ38" s="8"/>
      <c r="AK38" s="8"/>
      <c r="AL38" s="8"/>
      <c r="AM38" s="8"/>
      <c r="AN38" s="8"/>
      <c r="AO38" s="8"/>
    </row>
    <row r="39" spans="1:41" ht="12" customHeight="1">
      <c r="A39" s="8"/>
      <c r="B39" s="19" t="s">
        <v>57</v>
      </c>
      <c r="C39" s="8"/>
      <c r="D39" s="8"/>
      <c r="E39" s="8"/>
      <c r="F39" s="8"/>
      <c r="G39" s="8"/>
      <c r="H39" s="8"/>
      <c r="J39" s="26"/>
      <c r="K39" s="19" t="s">
        <v>42</v>
      </c>
      <c r="L39" s="8"/>
      <c r="M39" s="8"/>
      <c r="N39" s="8"/>
      <c r="O39" s="8"/>
      <c r="P39" s="8"/>
      <c r="Q39" s="8"/>
      <c r="R39" s="8"/>
      <c r="S39" s="26"/>
      <c r="T39" s="8"/>
      <c r="U39" s="19" t="s">
        <v>120</v>
      </c>
      <c r="V39" s="8"/>
      <c r="W39" s="8"/>
      <c r="X39" s="8"/>
      <c r="Y39" s="8"/>
      <c r="Z39" s="8"/>
      <c r="AA39" s="8"/>
      <c r="AB39" s="8"/>
      <c r="AC39" s="51" t="s">
        <v>128</v>
      </c>
      <c r="AD39" s="8"/>
      <c r="AE39" s="8"/>
      <c r="AF39" s="8"/>
      <c r="AG39" s="8"/>
      <c r="AI39" s="28" t="s">
        <v>125</v>
      </c>
      <c r="AJ39" s="8"/>
      <c r="AK39" s="8"/>
      <c r="AL39" s="8"/>
      <c r="AM39" s="8"/>
      <c r="AN39" s="8"/>
      <c r="AO39" s="8"/>
    </row>
    <row r="40" spans="2:36" ht="12" customHeight="1">
      <c r="B40" s="19" t="s">
        <v>58</v>
      </c>
      <c r="K40" s="33" t="s">
        <v>92</v>
      </c>
      <c r="U40" s="19" t="s">
        <v>121</v>
      </c>
      <c r="V40" s="8"/>
      <c r="AI40" s="28" t="s">
        <v>93</v>
      </c>
      <c r="AJ40" s="8"/>
    </row>
    <row r="41" spans="2:35" ht="15">
      <c r="B41" s="19" t="s">
        <v>120</v>
      </c>
      <c r="K41" s="51" t="s">
        <v>120</v>
      </c>
      <c r="V41" s="8"/>
      <c r="AI41" s="51" t="s">
        <v>135</v>
      </c>
    </row>
    <row r="42" spans="2:35" ht="15">
      <c r="B42" s="19" t="s">
        <v>121</v>
      </c>
      <c r="K42" s="51" t="s">
        <v>122</v>
      </c>
      <c r="AI42" s="51" t="s">
        <v>126</v>
      </c>
    </row>
  </sheetData>
  <sheetProtection/>
  <mergeCells count="10">
    <mergeCell ref="AI5:AI7"/>
    <mergeCell ref="AJ5:AO5"/>
    <mergeCell ref="B5:B7"/>
    <mergeCell ref="C5:H5"/>
    <mergeCell ref="K5:K7"/>
    <mergeCell ref="L5:Q5"/>
    <mergeCell ref="U5:U7"/>
    <mergeCell ref="V5:AA5"/>
    <mergeCell ref="AC5:AC7"/>
    <mergeCell ref="AD5:AF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MS,標準"V-7-2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P42"/>
  <sheetViews>
    <sheetView showGridLines="0" workbookViewId="0" topLeftCell="AI1">
      <selection activeCell="AI1" sqref="AI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5.8515625" style="1" customWidth="1"/>
    <col min="4" max="4" width="14.7109375" style="1" customWidth="1"/>
    <col min="5" max="5" width="15.57421875" style="1" customWidth="1"/>
    <col min="6" max="8" width="10.7109375" style="1" customWidth="1"/>
    <col min="9" max="9" width="2.7109375" style="27" customWidth="1"/>
    <col min="10" max="10" width="1.7109375" style="27" customWidth="1"/>
    <col min="11" max="11" width="18.421875" style="1" customWidth="1"/>
    <col min="12" max="12" width="16.57421875" style="1" customWidth="1"/>
    <col min="13" max="13" width="15.57421875" style="1" customWidth="1"/>
    <col min="14" max="14" width="17.28125" style="1" customWidth="1"/>
    <col min="15" max="17" width="10.7109375" style="1" customWidth="1"/>
    <col min="18" max="18" width="2.7109375" style="1" customWidth="1"/>
    <col min="19" max="19" width="0.9921875" style="1" customWidth="1"/>
    <col min="20" max="20" width="18.421875" style="1" customWidth="1"/>
    <col min="21" max="21" width="15.8515625" style="1" customWidth="1"/>
    <col min="22" max="22" width="14.57421875" style="1" customWidth="1"/>
    <col min="23" max="23" width="15.140625" style="1" customWidth="1"/>
    <col min="24" max="26" width="10.7109375" style="1" customWidth="1"/>
    <col min="27" max="27" width="1.8515625" style="1" customWidth="1"/>
    <col min="28" max="28" width="18.140625" style="1" customWidth="1"/>
    <col min="29" max="29" width="16.00390625" style="1" customWidth="1"/>
    <col min="30" max="30" width="15.7109375" style="1" customWidth="1"/>
    <col min="31" max="31" width="15.00390625" style="1" customWidth="1"/>
    <col min="32" max="33" width="9.140625" style="1" customWidth="1"/>
    <col min="34" max="34" width="10.8515625" style="1" customWidth="1"/>
    <col min="35" max="35" width="1.7109375" style="1" customWidth="1"/>
    <col min="36" max="36" width="16.7109375" style="1" customWidth="1"/>
    <col min="37" max="37" width="12.28125" style="1" customWidth="1"/>
    <col min="38" max="38" width="10.421875" style="1" customWidth="1"/>
    <col min="39" max="39" width="11.421875" style="1" customWidth="1"/>
    <col min="40" max="40" width="12.140625" style="1" customWidth="1"/>
    <col min="41" max="42" width="12.7109375" style="1" customWidth="1"/>
    <col min="43" max="16384" width="9.140625" style="1" customWidth="1"/>
  </cols>
  <sheetData>
    <row r="1" spans="1:27" ht="15" customHeight="1">
      <c r="A1" s="8"/>
      <c r="B1" s="8"/>
      <c r="C1" s="8"/>
      <c r="D1" s="8"/>
      <c r="E1" s="8"/>
      <c r="F1" s="8"/>
      <c r="G1" s="8"/>
      <c r="H1" s="8"/>
      <c r="I1" s="26"/>
      <c r="J1" s="2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42" ht="15" customHeight="1">
      <c r="A2" s="8"/>
      <c r="B2" s="9" t="s">
        <v>142</v>
      </c>
      <c r="C2" s="9"/>
      <c r="D2" s="9"/>
      <c r="E2" s="9"/>
      <c r="F2" s="9"/>
      <c r="G2" s="9"/>
      <c r="H2" s="9"/>
      <c r="I2" s="26"/>
      <c r="J2" s="26"/>
      <c r="K2" s="9" t="s">
        <v>143</v>
      </c>
      <c r="L2" s="9"/>
      <c r="M2" s="9"/>
      <c r="N2" s="9"/>
      <c r="O2" s="9"/>
      <c r="P2" s="9"/>
      <c r="Q2" s="9"/>
      <c r="R2" s="8"/>
      <c r="S2" s="8"/>
      <c r="T2" s="9" t="s">
        <v>144</v>
      </c>
      <c r="U2" s="9"/>
      <c r="V2" s="9"/>
      <c r="W2" s="9"/>
      <c r="X2" s="9"/>
      <c r="Y2" s="9"/>
      <c r="Z2" s="9"/>
      <c r="AA2" s="8"/>
      <c r="AB2" s="9" t="s">
        <v>146</v>
      </c>
      <c r="AJ2" s="9" t="s">
        <v>147</v>
      </c>
      <c r="AK2" s="9"/>
      <c r="AL2" s="9"/>
      <c r="AM2" s="9"/>
      <c r="AN2" s="9"/>
      <c r="AO2" s="9"/>
      <c r="AP2" s="9"/>
    </row>
    <row r="3" spans="1:42" ht="15" customHeight="1">
      <c r="A3" s="8"/>
      <c r="B3" s="9" t="s">
        <v>60</v>
      </c>
      <c r="C3" s="9"/>
      <c r="D3" s="9"/>
      <c r="E3" s="9"/>
      <c r="F3" s="9"/>
      <c r="G3" s="9"/>
      <c r="H3" s="9"/>
      <c r="I3" s="26"/>
      <c r="J3" s="26"/>
      <c r="K3" s="9" t="s">
        <v>113</v>
      </c>
      <c r="L3" s="9"/>
      <c r="M3" s="9"/>
      <c r="N3" s="9"/>
      <c r="O3" s="9"/>
      <c r="P3" s="9"/>
      <c r="Q3" s="9"/>
      <c r="R3" s="8"/>
      <c r="S3" s="8"/>
      <c r="T3" s="9" t="s">
        <v>113</v>
      </c>
      <c r="U3" s="9"/>
      <c r="V3" s="9"/>
      <c r="W3" s="9"/>
      <c r="X3" s="9"/>
      <c r="Y3" s="9"/>
      <c r="Z3" s="9"/>
      <c r="AA3" s="8"/>
      <c r="AB3" s="9" t="s">
        <v>123</v>
      </c>
      <c r="AJ3" s="9" t="s">
        <v>151</v>
      </c>
      <c r="AK3" s="9"/>
      <c r="AL3" s="9"/>
      <c r="AM3" s="9"/>
      <c r="AN3" s="9"/>
      <c r="AO3" s="9"/>
      <c r="AP3" s="9"/>
    </row>
    <row r="4" spans="1:42" ht="15" customHeight="1">
      <c r="A4" s="8"/>
      <c r="B4" s="9"/>
      <c r="C4" s="9"/>
      <c r="D4" s="9"/>
      <c r="E4" s="9"/>
      <c r="F4" s="9"/>
      <c r="G4" s="9"/>
      <c r="H4" s="9"/>
      <c r="I4" s="26"/>
      <c r="J4" s="26"/>
      <c r="K4" s="9"/>
      <c r="L4" s="9"/>
      <c r="M4" s="9"/>
      <c r="N4" s="9"/>
      <c r="O4" s="9"/>
      <c r="P4" s="9"/>
      <c r="Q4" s="9"/>
      <c r="R4" s="8"/>
      <c r="S4" s="8"/>
      <c r="T4" s="9"/>
      <c r="U4" s="9"/>
      <c r="V4" s="9"/>
      <c r="W4" s="9"/>
      <c r="X4" s="9"/>
      <c r="Y4" s="9"/>
      <c r="Z4" s="9"/>
      <c r="AA4" s="8"/>
      <c r="AJ4" s="9"/>
      <c r="AK4" s="9"/>
      <c r="AL4" s="9"/>
      <c r="AM4" s="9"/>
      <c r="AN4" s="9"/>
      <c r="AO4" s="9"/>
      <c r="AP4" s="9"/>
    </row>
    <row r="5" spans="1:42" ht="15" customHeight="1">
      <c r="A5" s="8"/>
      <c r="B5" s="58" t="s">
        <v>5</v>
      </c>
      <c r="C5" s="61" t="s">
        <v>97</v>
      </c>
      <c r="D5" s="62"/>
      <c r="E5" s="62"/>
      <c r="F5" s="62"/>
      <c r="G5" s="62"/>
      <c r="H5" s="63"/>
      <c r="I5" s="26"/>
      <c r="J5" s="26"/>
      <c r="K5" s="58" t="s">
        <v>96</v>
      </c>
      <c r="L5" s="61" t="s">
        <v>97</v>
      </c>
      <c r="M5" s="62"/>
      <c r="N5" s="62"/>
      <c r="O5" s="62"/>
      <c r="P5" s="62"/>
      <c r="Q5" s="63"/>
      <c r="R5" s="8"/>
      <c r="S5" s="8"/>
      <c r="T5" s="58" t="s">
        <v>96</v>
      </c>
      <c r="U5" s="61" t="s">
        <v>97</v>
      </c>
      <c r="V5" s="62"/>
      <c r="W5" s="62"/>
      <c r="X5" s="62"/>
      <c r="Y5" s="62"/>
      <c r="Z5" s="63"/>
      <c r="AA5" s="8"/>
      <c r="AB5" s="58" t="s">
        <v>96</v>
      </c>
      <c r="AC5" s="61" t="s">
        <v>97</v>
      </c>
      <c r="AD5" s="62"/>
      <c r="AE5" s="62"/>
      <c r="AF5" s="62"/>
      <c r="AG5" s="62"/>
      <c r="AH5" s="63"/>
      <c r="AJ5" s="58" t="s">
        <v>96</v>
      </c>
      <c r="AK5" s="61" t="s">
        <v>97</v>
      </c>
      <c r="AL5" s="62"/>
      <c r="AM5" s="62"/>
      <c r="AN5" s="62"/>
      <c r="AO5" s="62"/>
      <c r="AP5" s="63"/>
    </row>
    <row r="6" spans="1:42" ht="29.25" customHeight="1">
      <c r="A6" s="8"/>
      <c r="B6" s="59"/>
      <c r="C6" s="10" t="s">
        <v>98</v>
      </c>
      <c r="D6" s="11" t="s">
        <v>6</v>
      </c>
      <c r="E6" s="12" t="s">
        <v>7</v>
      </c>
      <c r="F6" s="13" t="s">
        <v>98</v>
      </c>
      <c r="G6" s="11" t="s">
        <v>6</v>
      </c>
      <c r="H6" s="12" t="s">
        <v>7</v>
      </c>
      <c r="I6" s="26"/>
      <c r="J6" s="26"/>
      <c r="K6" s="59"/>
      <c r="L6" s="10" t="s">
        <v>98</v>
      </c>
      <c r="M6" s="11" t="s">
        <v>6</v>
      </c>
      <c r="N6" s="12" t="s">
        <v>7</v>
      </c>
      <c r="O6" s="13" t="s">
        <v>98</v>
      </c>
      <c r="P6" s="11" t="s">
        <v>6</v>
      </c>
      <c r="Q6" s="12" t="s">
        <v>7</v>
      </c>
      <c r="R6" s="8"/>
      <c r="S6" s="8"/>
      <c r="T6" s="59"/>
      <c r="U6" s="10" t="s">
        <v>98</v>
      </c>
      <c r="V6" s="11" t="s">
        <v>6</v>
      </c>
      <c r="W6" s="12" t="s">
        <v>7</v>
      </c>
      <c r="X6" s="13" t="s">
        <v>98</v>
      </c>
      <c r="Y6" s="11" t="s">
        <v>6</v>
      </c>
      <c r="Z6" s="12" t="s">
        <v>7</v>
      </c>
      <c r="AA6" s="8"/>
      <c r="AB6" s="59"/>
      <c r="AC6" s="10" t="s">
        <v>98</v>
      </c>
      <c r="AD6" s="11" t="s">
        <v>6</v>
      </c>
      <c r="AE6" s="12" t="s">
        <v>7</v>
      </c>
      <c r="AF6" s="13" t="s">
        <v>98</v>
      </c>
      <c r="AG6" s="11" t="s">
        <v>6</v>
      </c>
      <c r="AH6" s="12" t="s">
        <v>7</v>
      </c>
      <c r="AJ6" s="59"/>
      <c r="AK6" s="10" t="s">
        <v>98</v>
      </c>
      <c r="AL6" s="11" t="s">
        <v>6</v>
      </c>
      <c r="AM6" s="12" t="s">
        <v>7</v>
      </c>
      <c r="AN6" s="13" t="s">
        <v>98</v>
      </c>
      <c r="AO6" s="11" t="s">
        <v>6</v>
      </c>
      <c r="AP6" s="12" t="s">
        <v>7</v>
      </c>
    </row>
    <row r="7" spans="1:42" ht="15" customHeight="1">
      <c r="A7" s="8"/>
      <c r="B7" s="60"/>
      <c r="C7" s="20"/>
      <c r="D7" s="20" t="s">
        <v>99</v>
      </c>
      <c r="E7" s="21"/>
      <c r="F7" s="14"/>
      <c r="G7" s="20" t="s">
        <v>115</v>
      </c>
      <c r="H7" s="21"/>
      <c r="I7" s="26"/>
      <c r="J7" s="26"/>
      <c r="K7" s="60"/>
      <c r="L7" s="20"/>
      <c r="M7" s="20" t="s">
        <v>99</v>
      </c>
      <c r="N7" s="21"/>
      <c r="O7" s="14"/>
      <c r="P7" s="20" t="s">
        <v>115</v>
      </c>
      <c r="Q7" s="21"/>
      <c r="R7" s="8"/>
      <c r="S7" s="8"/>
      <c r="T7" s="60"/>
      <c r="U7" s="20"/>
      <c r="V7" s="20" t="s">
        <v>99</v>
      </c>
      <c r="W7" s="21"/>
      <c r="X7" s="14"/>
      <c r="Y7" s="20" t="s">
        <v>116</v>
      </c>
      <c r="Z7" s="21"/>
      <c r="AA7" s="8"/>
      <c r="AB7" s="60"/>
      <c r="AC7" s="20"/>
      <c r="AD7" s="20" t="s">
        <v>138</v>
      </c>
      <c r="AE7" s="21"/>
      <c r="AF7" s="14"/>
      <c r="AG7" s="20" t="s">
        <v>116</v>
      </c>
      <c r="AH7" s="21"/>
      <c r="AJ7" s="60"/>
      <c r="AK7" s="48"/>
      <c r="AL7" s="48" t="s">
        <v>114</v>
      </c>
      <c r="AM7" s="49"/>
      <c r="AN7" s="50"/>
      <c r="AO7" s="48" t="s">
        <v>116</v>
      </c>
      <c r="AP7" s="49"/>
    </row>
    <row r="8" spans="1:42" ht="6.75" customHeight="1">
      <c r="A8" s="8"/>
      <c r="B8" s="15"/>
      <c r="C8" s="6"/>
      <c r="D8" s="6"/>
      <c r="E8" s="6"/>
      <c r="F8" s="22"/>
      <c r="G8" s="22"/>
      <c r="H8" s="23"/>
      <c r="I8" s="26"/>
      <c r="J8" s="26"/>
      <c r="K8" s="15"/>
      <c r="L8" s="6"/>
      <c r="M8" s="6"/>
      <c r="N8" s="6"/>
      <c r="O8" s="22"/>
      <c r="P8" s="22"/>
      <c r="Q8" s="23"/>
      <c r="R8" s="8"/>
      <c r="S8" s="8"/>
      <c r="T8" s="15"/>
      <c r="U8" s="6"/>
      <c r="V8" s="6"/>
      <c r="W8" s="6"/>
      <c r="X8" s="22"/>
      <c r="Y8" s="22"/>
      <c r="Z8" s="23"/>
      <c r="AA8" s="8"/>
      <c r="AB8" s="15"/>
      <c r="AC8" s="6"/>
      <c r="AD8" s="6"/>
      <c r="AE8" s="6"/>
      <c r="AF8" s="22"/>
      <c r="AG8" s="22"/>
      <c r="AH8" s="23"/>
      <c r="AJ8" s="44"/>
      <c r="AK8" s="41"/>
      <c r="AL8" s="42"/>
      <c r="AM8" s="42"/>
      <c r="AN8" s="22"/>
      <c r="AO8" s="22"/>
      <c r="AP8" s="23"/>
    </row>
    <row r="9" spans="1:42" ht="15">
      <c r="A9" s="8"/>
      <c r="B9" s="15" t="s">
        <v>61</v>
      </c>
      <c r="C9" s="6">
        <f>SUM(C11:C25)</f>
        <v>12312332089.754696</v>
      </c>
      <c r="D9" s="6">
        <f>SUM(D11:D25)</f>
        <v>7503779924.705698</v>
      </c>
      <c r="E9" s="6">
        <f>SUM(E11:E25)</f>
        <v>4808552165.048999</v>
      </c>
      <c r="F9" s="2">
        <f>C9/$C$9*100</f>
        <v>100</v>
      </c>
      <c r="G9" s="2">
        <f>D9/$C$9*100</f>
        <v>60.945236613214185</v>
      </c>
      <c r="H9" s="3">
        <f>E9/$C$9*100</f>
        <v>39.05476338678582</v>
      </c>
      <c r="I9" s="26"/>
      <c r="J9" s="26"/>
      <c r="K9" s="15" t="s">
        <v>101</v>
      </c>
      <c r="L9" s="6">
        <f>SUM(L11:L25)</f>
        <v>10691411435.169502</v>
      </c>
      <c r="M9" s="6">
        <f>SUM(M11:M25)</f>
        <v>6685612514.837996</v>
      </c>
      <c r="N9" s="6">
        <f>SUM(N11:N25)</f>
        <v>4005798920.331508</v>
      </c>
      <c r="O9" s="54"/>
      <c r="P9" s="54"/>
      <c r="Q9" s="55"/>
      <c r="R9" s="8"/>
      <c r="S9" s="8"/>
      <c r="T9" s="15" t="s">
        <v>101</v>
      </c>
      <c r="U9" s="6">
        <f>C9-L9</f>
        <v>1620920654.5851936</v>
      </c>
      <c r="V9" s="6">
        <f>D9-M9</f>
        <v>818167409.8677025</v>
      </c>
      <c r="W9" s="6">
        <f>E9-N9</f>
        <v>802753244.7174907</v>
      </c>
      <c r="X9" s="2">
        <f>U9/$U$9</f>
        <v>1</v>
      </c>
      <c r="Y9" s="2">
        <f>V9/$U$9</f>
        <v>0.5047547562265334</v>
      </c>
      <c r="Z9" s="3">
        <f>W9/$U$9</f>
        <v>0.49524524377346624</v>
      </c>
      <c r="AA9" s="8"/>
      <c r="AB9" s="15" t="s">
        <v>101</v>
      </c>
      <c r="AC9" s="6">
        <f>SUM(AC11:AC25)</f>
        <v>1460963.0000000002</v>
      </c>
      <c r="AD9" s="6">
        <f>SUM(AD11:AD25)</f>
        <v>812211</v>
      </c>
      <c r="AE9" s="6">
        <f>SUM(AE11:AE25)</f>
        <v>648752</v>
      </c>
      <c r="AF9" s="2"/>
      <c r="AG9" s="2"/>
      <c r="AH9" s="3"/>
      <c r="AJ9" s="44" t="s">
        <v>101</v>
      </c>
      <c r="AK9" s="24">
        <f>U9/AC9</f>
        <v>1109.487820420636</v>
      </c>
      <c r="AL9" s="6">
        <f>V9/AD9</f>
        <v>1007.3335744870514</v>
      </c>
      <c r="AM9" s="6">
        <f>W9/AE9</f>
        <v>1237.3807629379035</v>
      </c>
      <c r="AN9" s="2">
        <f>AK9/$AK$9</f>
        <v>1</v>
      </c>
      <c r="AO9" s="2">
        <f>AL9/$AK$9</f>
        <v>0.9079266630481304</v>
      </c>
      <c r="AP9" s="3">
        <f>AM9/$AK$9</f>
        <v>1.1152720563158414</v>
      </c>
    </row>
    <row r="10" spans="1:42" ht="6.75" customHeight="1">
      <c r="A10" s="8"/>
      <c r="B10" s="15"/>
      <c r="C10" s="6"/>
      <c r="D10" s="6"/>
      <c r="E10" s="6"/>
      <c r="F10" s="2"/>
      <c r="G10" s="2"/>
      <c r="H10" s="3"/>
      <c r="I10" s="26"/>
      <c r="J10" s="26"/>
      <c r="K10" s="15"/>
      <c r="L10" s="6"/>
      <c r="M10" s="6"/>
      <c r="N10" s="6"/>
      <c r="O10" s="54"/>
      <c r="P10" s="54"/>
      <c r="Q10" s="55"/>
      <c r="R10" s="8"/>
      <c r="S10" s="8"/>
      <c r="T10" s="15"/>
      <c r="U10" s="6"/>
      <c r="V10" s="6"/>
      <c r="W10" s="6"/>
      <c r="X10" s="2"/>
      <c r="Y10" s="2"/>
      <c r="Z10" s="3"/>
      <c r="AA10" s="8"/>
      <c r="AB10" s="15"/>
      <c r="AC10" s="6"/>
      <c r="AD10" s="6"/>
      <c r="AE10" s="6"/>
      <c r="AF10" s="2"/>
      <c r="AG10" s="2"/>
      <c r="AH10" s="3"/>
      <c r="AJ10" s="44"/>
      <c r="AK10" s="24"/>
      <c r="AL10" s="6"/>
      <c r="AM10" s="6"/>
      <c r="AN10" s="2"/>
      <c r="AO10" s="2"/>
      <c r="AP10" s="3"/>
    </row>
    <row r="11" spans="1:42" ht="15">
      <c r="A11" s="8"/>
      <c r="B11" s="15" t="s">
        <v>9</v>
      </c>
      <c r="C11" s="6">
        <f aca="true" t="shared" si="0" ref="C11:C25">D11+E11</f>
        <v>1760900065.7250051</v>
      </c>
      <c r="D11" s="6">
        <v>367626671.4960005</v>
      </c>
      <c r="E11" s="6">
        <v>1393273394.2290046</v>
      </c>
      <c r="F11" s="2">
        <f aca="true" t="shared" si="1" ref="F11:H25">C11/$C$9*100</f>
        <v>14.30192146287445</v>
      </c>
      <c r="G11" s="2">
        <f t="shared" si="1"/>
        <v>2.9858410966831297</v>
      </c>
      <c r="H11" s="3">
        <f t="shared" si="1"/>
        <v>11.31608036619132</v>
      </c>
      <c r="I11" s="26"/>
      <c r="J11" s="26"/>
      <c r="K11" s="15" t="s">
        <v>9</v>
      </c>
      <c r="L11" s="6">
        <f>M11+N11</f>
        <v>1380637562.3055034</v>
      </c>
      <c r="M11" s="6">
        <v>286812300.91700006</v>
      </c>
      <c r="N11" s="6">
        <v>1093825261.3885033</v>
      </c>
      <c r="O11" s="54"/>
      <c r="P11" s="54"/>
      <c r="Q11" s="55"/>
      <c r="R11" s="8"/>
      <c r="S11" s="8"/>
      <c r="T11" s="15" t="s">
        <v>9</v>
      </c>
      <c r="U11" s="6">
        <f aca="true" t="shared" si="2" ref="U11:U25">C11-L11</f>
        <v>380262503.4195018</v>
      </c>
      <c r="V11" s="6">
        <f aca="true" t="shared" si="3" ref="V11:V25">D11-M11</f>
        <v>80814370.57900047</v>
      </c>
      <c r="W11" s="6">
        <f aca="true" t="shared" si="4" ref="W11:W25">E11-N11</f>
        <v>299448132.8405013</v>
      </c>
      <c r="X11" s="2">
        <f aca="true" t="shared" si="5" ref="X11:Z25">U11/$U$9</f>
        <v>0.2345966178812213</v>
      </c>
      <c r="Y11" s="2">
        <f t="shared" si="5"/>
        <v>0.04985707989493261</v>
      </c>
      <c r="Z11" s="3">
        <f t="shared" si="5"/>
        <v>0.1847395379862887</v>
      </c>
      <c r="AA11" s="8"/>
      <c r="AB11" s="15" t="s">
        <v>9</v>
      </c>
      <c r="AC11" s="6">
        <f aca="true" t="shared" si="6" ref="AC11:AC17">AD11+AE11</f>
        <v>193361</v>
      </c>
      <c r="AD11" s="6">
        <v>47383</v>
      </c>
      <c r="AE11" s="6">
        <v>145978</v>
      </c>
      <c r="AF11" s="2"/>
      <c r="AG11" s="2"/>
      <c r="AH11" s="3"/>
      <c r="AJ11" s="44" t="s">
        <v>9</v>
      </c>
      <c r="AK11" s="24">
        <f aca="true" t="shared" si="7" ref="AK11:AK36">U11/AC11</f>
        <v>1966.593591362797</v>
      </c>
      <c r="AL11" s="6">
        <f aca="true" t="shared" si="8" ref="AL11:AL36">V11/AD11</f>
        <v>1705.5562243631782</v>
      </c>
      <c r="AM11" s="6">
        <f aca="true" t="shared" si="9" ref="AM11:AM36">W11/AE11</f>
        <v>2051.323712069636</v>
      </c>
      <c r="AN11" s="2">
        <f aca="true" t="shared" si="10" ref="AN11:AN36">AK11/$AK$9</f>
        <v>1.7725238215027992</v>
      </c>
      <c r="AO11" s="2">
        <f aca="true" t="shared" si="11" ref="AO11:AO36">AL11/$AK$9</f>
        <v>1.537246460007607</v>
      </c>
      <c r="AP11" s="3">
        <f aca="true" t="shared" si="12" ref="AP11:AP36">AM11/$AK$9</f>
        <v>1.8488925018500206</v>
      </c>
    </row>
    <row r="12" spans="1:42" ht="15">
      <c r="A12" s="8"/>
      <c r="B12" s="15">
        <v>2</v>
      </c>
      <c r="C12" s="6">
        <f t="shared" si="0"/>
        <v>1780273374.093894</v>
      </c>
      <c r="D12" s="6">
        <v>667529758.7128977</v>
      </c>
      <c r="E12" s="6">
        <v>1112743615.3809962</v>
      </c>
      <c r="F12" s="2">
        <f t="shared" si="1"/>
        <v>14.459270275655497</v>
      </c>
      <c r="G12" s="2">
        <f t="shared" si="1"/>
        <v>5.421635428988799</v>
      </c>
      <c r="H12" s="3">
        <f t="shared" si="1"/>
        <v>9.037634846666696</v>
      </c>
      <c r="I12" s="26"/>
      <c r="J12" s="26"/>
      <c r="K12" s="15">
        <v>2</v>
      </c>
      <c r="L12" s="6">
        <f>M12+N12</f>
        <v>1391218375.553201</v>
      </c>
      <c r="M12" s="6">
        <v>523567095.3691944</v>
      </c>
      <c r="N12" s="6">
        <v>867651280.1840066</v>
      </c>
      <c r="O12" s="54"/>
      <c r="P12" s="54"/>
      <c r="Q12" s="55"/>
      <c r="R12" s="8"/>
      <c r="S12" s="8"/>
      <c r="T12" s="15">
        <v>2</v>
      </c>
      <c r="U12" s="6">
        <f t="shared" si="2"/>
        <v>389054998.54069304</v>
      </c>
      <c r="V12" s="6">
        <f t="shared" si="3"/>
        <v>143962663.34370327</v>
      </c>
      <c r="W12" s="6">
        <f t="shared" si="4"/>
        <v>245092335.19698966</v>
      </c>
      <c r="X12" s="2">
        <f>U12/$U$9</f>
        <v>0.24002100129957027</v>
      </c>
      <c r="Y12" s="2">
        <f t="shared" si="5"/>
        <v>0.08881536732625846</v>
      </c>
      <c r="Z12" s="3">
        <f t="shared" si="5"/>
        <v>0.15120563397331174</v>
      </c>
      <c r="AA12" s="8"/>
      <c r="AB12" s="15">
        <v>2</v>
      </c>
      <c r="AC12" s="6">
        <f t="shared" si="6"/>
        <v>326148</v>
      </c>
      <c r="AD12" s="6">
        <v>124994</v>
      </c>
      <c r="AE12" s="6">
        <v>201154</v>
      </c>
      <c r="AF12" s="2"/>
      <c r="AG12" s="2"/>
      <c r="AH12" s="3"/>
      <c r="AJ12" s="44">
        <v>2</v>
      </c>
      <c r="AK12" s="24">
        <f t="shared" si="7"/>
        <v>1192.8786886342796</v>
      </c>
      <c r="AL12" s="6">
        <f t="shared" si="8"/>
        <v>1151.7565910659973</v>
      </c>
      <c r="AM12" s="6">
        <f t="shared" si="9"/>
        <v>1218.4313272268494</v>
      </c>
      <c r="AN12" s="2">
        <f t="shared" si="10"/>
        <v>1.075161589590076</v>
      </c>
      <c r="AO12" s="2">
        <f t="shared" si="11"/>
        <v>1.038097552643107</v>
      </c>
      <c r="AP12" s="3">
        <f t="shared" si="12"/>
        <v>1.0981926117628855</v>
      </c>
    </row>
    <row r="13" spans="1:42" ht="15">
      <c r="A13" s="8"/>
      <c r="B13" s="15">
        <v>3</v>
      </c>
      <c r="C13" s="6">
        <f t="shared" si="0"/>
        <v>625504482.480999</v>
      </c>
      <c r="D13" s="6">
        <v>259590288.79600063</v>
      </c>
      <c r="E13" s="6">
        <v>365914193.68499833</v>
      </c>
      <c r="F13" s="2">
        <f t="shared" si="1"/>
        <v>5.080308733724719</v>
      </c>
      <c r="G13" s="2">
        <f t="shared" si="1"/>
        <v>2.108376275945401</v>
      </c>
      <c r="H13" s="3">
        <f t="shared" si="1"/>
        <v>2.971932457779318</v>
      </c>
      <c r="I13" s="26"/>
      <c r="J13" s="26"/>
      <c r="K13" s="15">
        <v>3</v>
      </c>
      <c r="L13" s="6">
        <f>M13+N13</f>
        <v>481069531.56099933</v>
      </c>
      <c r="M13" s="6">
        <v>198536493.66100037</v>
      </c>
      <c r="N13" s="6">
        <v>282533037.89999896</v>
      </c>
      <c r="O13" s="54"/>
      <c r="P13" s="54"/>
      <c r="Q13" s="55"/>
      <c r="R13" s="8"/>
      <c r="S13" s="8"/>
      <c r="T13" s="15">
        <v>3</v>
      </c>
      <c r="U13" s="6">
        <f t="shared" si="2"/>
        <v>144434950.91999966</v>
      </c>
      <c r="V13" s="6">
        <f t="shared" si="3"/>
        <v>61053795.13500026</v>
      </c>
      <c r="W13" s="6">
        <f t="shared" si="4"/>
        <v>83381155.78499937</v>
      </c>
      <c r="X13" s="2">
        <f t="shared" si="5"/>
        <v>0.08910673728009327</v>
      </c>
      <c r="Y13" s="2">
        <f t="shared" si="5"/>
        <v>0.03766612200436449</v>
      </c>
      <c r="Z13" s="3">
        <f t="shared" si="5"/>
        <v>0.05144061527572876</v>
      </c>
      <c r="AA13" s="8"/>
      <c r="AB13" s="15">
        <v>3</v>
      </c>
      <c r="AC13" s="6">
        <f t="shared" si="6"/>
        <v>130407</v>
      </c>
      <c r="AD13" s="6">
        <v>54828</v>
      </c>
      <c r="AE13" s="6">
        <v>75579</v>
      </c>
      <c r="AF13" s="2"/>
      <c r="AG13" s="2"/>
      <c r="AH13" s="3"/>
      <c r="AJ13" s="44">
        <v>3</v>
      </c>
      <c r="AK13" s="24">
        <f t="shared" si="7"/>
        <v>1107.5705362442175</v>
      </c>
      <c r="AL13" s="6">
        <f t="shared" si="8"/>
        <v>1113.5513813197683</v>
      </c>
      <c r="AM13" s="6">
        <f t="shared" si="9"/>
        <v>1103.231794347628</v>
      </c>
      <c r="AN13" s="2">
        <f t="shared" si="10"/>
        <v>0.9982719195820541</v>
      </c>
      <c r="AO13" s="2">
        <f t="shared" si="11"/>
        <v>1.0036625556624783</v>
      </c>
      <c r="AP13" s="3">
        <f t="shared" si="12"/>
        <v>0.9943613386664885</v>
      </c>
    </row>
    <row r="14" spans="1:42" ht="15">
      <c r="A14" s="8"/>
      <c r="B14" s="15">
        <v>4</v>
      </c>
      <c r="C14" s="6">
        <f t="shared" si="0"/>
        <v>378294709.2240002</v>
      </c>
      <c r="D14" s="6">
        <v>181218508.18999988</v>
      </c>
      <c r="E14" s="6">
        <v>197076201.0340003</v>
      </c>
      <c r="F14" s="2">
        <f t="shared" si="1"/>
        <v>3.072486239538534</v>
      </c>
      <c r="G14" s="2">
        <f t="shared" si="1"/>
        <v>1.4718455193455586</v>
      </c>
      <c r="H14" s="3">
        <f t="shared" si="1"/>
        <v>1.6006407201929747</v>
      </c>
      <c r="I14" s="26"/>
      <c r="J14" s="26"/>
      <c r="K14" s="15">
        <v>4</v>
      </c>
      <c r="L14" s="6">
        <f aca="true" t="shared" si="13" ref="L14:L25">M14+N14</f>
        <v>289921659.1739995</v>
      </c>
      <c r="M14" s="6">
        <v>138525684.98099995</v>
      </c>
      <c r="N14" s="6">
        <v>151395974.19299954</v>
      </c>
      <c r="O14" s="54"/>
      <c r="P14" s="54"/>
      <c r="Q14" s="55"/>
      <c r="R14" s="8"/>
      <c r="S14" s="8"/>
      <c r="T14" s="15">
        <v>4</v>
      </c>
      <c r="U14" s="6">
        <f t="shared" si="2"/>
        <v>88373050.05000073</v>
      </c>
      <c r="V14" s="6">
        <f t="shared" si="3"/>
        <v>42692823.20899993</v>
      </c>
      <c r="W14" s="6">
        <f t="shared" si="4"/>
        <v>45680226.841000766</v>
      </c>
      <c r="X14" s="2">
        <f t="shared" si="5"/>
        <v>0.05452028129817131</v>
      </c>
      <c r="Y14" s="2">
        <f t="shared" si="5"/>
        <v>0.02633862619260988</v>
      </c>
      <c r="Z14" s="3">
        <f t="shared" si="5"/>
        <v>0.02818165510556141</v>
      </c>
      <c r="AA14" s="8"/>
      <c r="AB14" s="15">
        <v>4</v>
      </c>
      <c r="AC14" s="6">
        <f t="shared" si="6"/>
        <v>78408</v>
      </c>
      <c r="AD14" s="6">
        <v>38088</v>
      </c>
      <c r="AE14" s="6">
        <v>40320</v>
      </c>
      <c r="AF14" s="2"/>
      <c r="AG14" s="2"/>
      <c r="AH14" s="3"/>
      <c r="AJ14" s="44">
        <v>4</v>
      </c>
      <c r="AK14" s="24">
        <f t="shared" si="7"/>
        <v>1127.0922616314754</v>
      </c>
      <c r="AL14" s="6">
        <f t="shared" si="8"/>
        <v>1120.899580156478</v>
      </c>
      <c r="AM14" s="6">
        <f t="shared" si="9"/>
        <v>1132.942133953392</v>
      </c>
      <c r="AN14" s="2">
        <f t="shared" si="10"/>
        <v>1.0158671784284798</v>
      </c>
      <c r="AO14" s="2">
        <f t="shared" si="11"/>
        <v>1.0102856106446625</v>
      </c>
      <c r="AP14" s="3">
        <f t="shared" si="12"/>
        <v>1.021139766567121</v>
      </c>
    </row>
    <row r="15" spans="1:42" ht="15">
      <c r="A15" s="8"/>
      <c r="B15" s="15" t="s">
        <v>62</v>
      </c>
      <c r="C15" s="6">
        <f t="shared" si="0"/>
        <v>254152108.4910001</v>
      </c>
      <c r="D15" s="6">
        <v>142373619.91700026</v>
      </c>
      <c r="E15" s="6">
        <v>111778488.57399982</v>
      </c>
      <c r="F15" s="2">
        <f t="shared" si="1"/>
        <v>2.0642077117338675</v>
      </c>
      <c r="G15" s="2">
        <f t="shared" si="1"/>
        <v>1.1563497384502146</v>
      </c>
      <c r="H15" s="3">
        <f t="shared" si="1"/>
        <v>0.9078579732836531</v>
      </c>
      <c r="I15" s="26"/>
      <c r="J15" s="26"/>
      <c r="K15" s="15" t="s">
        <v>102</v>
      </c>
      <c r="L15" s="6">
        <f t="shared" si="13"/>
        <v>195910052.9799996</v>
      </c>
      <c r="M15" s="6">
        <v>111992289.26699995</v>
      </c>
      <c r="N15" s="6">
        <v>83917763.71299966</v>
      </c>
      <c r="O15" s="54"/>
      <c r="P15" s="54"/>
      <c r="Q15" s="55"/>
      <c r="R15" s="8"/>
      <c r="S15" s="8"/>
      <c r="T15" s="15" t="s">
        <v>102</v>
      </c>
      <c r="U15" s="6">
        <f t="shared" si="2"/>
        <v>58242055.511000484</v>
      </c>
      <c r="V15" s="6">
        <f t="shared" si="3"/>
        <v>30381330.65000032</v>
      </c>
      <c r="W15" s="6">
        <f t="shared" si="4"/>
        <v>27860724.861000165</v>
      </c>
      <c r="X15" s="2">
        <f t="shared" si="5"/>
        <v>0.03593146607531205</v>
      </c>
      <c r="Y15" s="2">
        <f t="shared" si="5"/>
        <v>0.01874325591697463</v>
      </c>
      <c r="Z15" s="3">
        <f t="shared" si="5"/>
        <v>0.01718821015833742</v>
      </c>
      <c r="AA15" s="8"/>
      <c r="AB15" s="15" t="s">
        <v>102</v>
      </c>
      <c r="AC15" s="6">
        <f t="shared" si="6"/>
        <v>49915</v>
      </c>
      <c r="AD15" s="6">
        <v>26505</v>
      </c>
      <c r="AE15" s="6">
        <v>23410</v>
      </c>
      <c r="AF15" s="2"/>
      <c r="AG15" s="2"/>
      <c r="AH15" s="3"/>
      <c r="AJ15" s="44" t="s">
        <v>102</v>
      </c>
      <c r="AK15" s="24">
        <f t="shared" si="7"/>
        <v>1166.824712230802</v>
      </c>
      <c r="AL15" s="6">
        <f t="shared" si="8"/>
        <v>1146.249034144513</v>
      </c>
      <c r="AM15" s="6">
        <f t="shared" si="9"/>
        <v>1190.1206689876192</v>
      </c>
      <c r="AN15" s="2">
        <f t="shared" si="10"/>
        <v>1.0516787032312156</v>
      </c>
      <c r="AO15" s="2">
        <f t="shared" si="11"/>
        <v>1.0331334991220904</v>
      </c>
      <c r="AP15" s="3">
        <f t="shared" si="12"/>
        <v>1.0726757401774931</v>
      </c>
    </row>
    <row r="16" spans="1:42" ht="15">
      <c r="A16" s="8"/>
      <c r="B16" s="15" t="s">
        <v>63</v>
      </c>
      <c r="C16" s="6">
        <f t="shared" si="0"/>
        <v>195929177.88799968</v>
      </c>
      <c r="D16" s="6">
        <v>114865304.84799977</v>
      </c>
      <c r="E16" s="6">
        <v>81063873.03999992</v>
      </c>
      <c r="F16" s="2">
        <f t="shared" si="1"/>
        <v>1.5913246691180116</v>
      </c>
      <c r="G16" s="2">
        <f t="shared" si="1"/>
        <v>0.932928904212884</v>
      </c>
      <c r="H16" s="3">
        <f t="shared" si="1"/>
        <v>0.6583957649051276</v>
      </c>
      <c r="I16" s="26"/>
      <c r="J16" s="26"/>
      <c r="K16" s="15" t="s">
        <v>103</v>
      </c>
      <c r="L16" s="6">
        <f>M16+N16</f>
        <v>151753997.25700027</v>
      </c>
      <c r="M16" s="6">
        <v>89534401.43700013</v>
      </c>
      <c r="N16" s="6">
        <v>62219595.820000134</v>
      </c>
      <c r="O16" s="54"/>
      <c r="P16" s="54"/>
      <c r="Q16" s="55"/>
      <c r="R16" s="8"/>
      <c r="S16" s="8"/>
      <c r="T16" s="15" t="s">
        <v>103</v>
      </c>
      <c r="U16" s="6">
        <f t="shared" si="2"/>
        <v>44175180.630999416</v>
      </c>
      <c r="V16" s="6">
        <f t="shared" si="3"/>
        <v>25330903.41099964</v>
      </c>
      <c r="W16" s="6">
        <f t="shared" si="4"/>
        <v>18844277.219999783</v>
      </c>
      <c r="X16" s="2">
        <f t="shared" si="5"/>
        <v>0.02725314191415754</v>
      </c>
      <c r="Y16" s="2">
        <f t="shared" si="5"/>
        <v>0.0156274789511409</v>
      </c>
      <c r="Z16" s="3">
        <f t="shared" si="5"/>
        <v>0.011625662963016646</v>
      </c>
      <c r="AA16" s="8"/>
      <c r="AB16" s="15" t="s">
        <v>103</v>
      </c>
      <c r="AC16" s="6">
        <f t="shared" si="6"/>
        <v>36132</v>
      </c>
      <c r="AD16" s="6">
        <v>20562</v>
      </c>
      <c r="AE16" s="6">
        <v>15570</v>
      </c>
      <c r="AF16" s="2"/>
      <c r="AG16" s="2"/>
      <c r="AH16" s="3"/>
      <c r="AJ16" s="44" t="s">
        <v>103</v>
      </c>
      <c r="AK16" s="24">
        <f t="shared" si="7"/>
        <v>1222.605464159178</v>
      </c>
      <c r="AL16" s="6">
        <f t="shared" si="8"/>
        <v>1231.9279939208075</v>
      </c>
      <c r="AM16" s="6">
        <f t="shared" si="9"/>
        <v>1210.2939768785989</v>
      </c>
      <c r="AN16" s="2">
        <f t="shared" si="10"/>
        <v>1.101954831460571</v>
      </c>
      <c r="AO16" s="2">
        <f t="shared" si="11"/>
        <v>1.1103573840528969</v>
      </c>
      <c r="AP16" s="3">
        <f t="shared" si="12"/>
        <v>1.090858281274097</v>
      </c>
    </row>
    <row r="17" spans="1:42" ht="15">
      <c r="A17" s="8"/>
      <c r="B17" s="15" t="s">
        <v>64</v>
      </c>
      <c r="C17" s="6">
        <f t="shared" si="0"/>
        <v>142676545.0999996</v>
      </c>
      <c r="D17" s="6">
        <v>90182798.39599957</v>
      </c>
      <c r="E17" s="6">
        <v>52493746.704000026</v>
      </c>
      <c r="F17" s="2">
        <f t="shared" si="1"/>
        <v>1.1588100780576185</v>
      </c>
      <c r="G17" s="2">
        <f t="shared" si="1"/>
        <v>0.7324591128519204</v>
      </c>
      <c r="H17" s="3">
        <f t="shared" si="1"/>
        <v>0.42635096520569793</v>
      </c>
      <c r="I17" s="26"/>
      <c r="J17" s="26"/>
      <c r="K17" s="15" t="s">
        <v>104</v>
      </c>
      <c r="L17" s="6">
        <f>M17+N17</f>
        <v>111672335.87700005</v>
      </c>
      <c r="M17" s="6">
        <v>72629012.08800004</v>
      </c>
      <c r="N17" s="6">
        <v>39043323.789000005</v>
      </c>
      <c r="O17" s="54"/>
      <c r="P17" s="54"/>
      <c r="Q17" s="55"/>
      <c r="R17" s="8"/>
      <c r="S17" s="8"/>
      <c r="T17" s="15" t="s">
        <v>104</v>
      </c>
      <c r="U17" s="6">
        <f t="shared" si="2"/>
        <v>31004209.222999558</v>
      </c>
      <c r="V17" s="6">
        <f t="shared" si="3"/>
        <v>17553786.30799952</v>
      </c>
      <c r="W17" s="6">
        <f t="shared" si="4"/>
        <v>13450422.915000021</v>
      </c>
      <c r="X17" s="2">
        <f t="shared" si="5"/>
        <v>0.01912753047800096</v>
      </c>
      <c r="Y17" s="2">
        <f t="shared" si="5"/>
        <v>0.010829516089109046</v>
      </c>
      <c r="Z17" s="3">
        <f t="shared" si="5"/>
        <v>0.008298014388891904</v>
      </c>
      <c r="AA17" s="8"/>
      <c r="AB17" s="15" t="s">
        <v>104</v>
      </c>
      <c r="AC17" s="6">
        <f t="shared" si="6"/>
        <v>26187</v>
      </c>
      <c r="AD17" s="6">
        <v>16401</v>
      </c>
      <c r="AE17" s="6">
        <v>9786</v>
      </c>
      <c r="AF17" s="2"/>
      <c r="AG17" s="2"/>
      <c r="AH17" s="3"/>
      <c r="AJ17" s="44" t="s">
        <v>104</v>
      </c>
      <c r="AK17" s="24">
        <f t="shared" si="7"/>
        <v>1183.9542224385978</v>
      </c>
      <c r="AL17" s="6">
        <f t="shared" si="8"/>
        <v>1070.2875622217866</v>
      </c>
      <c r="AM17" s="6">
        <f t="shared" si="9"/>
        <v>1374.4556422440244</v>
      </c>
      <c r="AN17" s="2">
        <f t="shared" si="10"/>
        <v>1.0671178183729224</v>
      </c>
      <c r="AO17" s="2">
        <f t="shared" si="11"/>
        <v>0.9646681491429194</v>
      </c>
      <c r="AP17" s="3">
        <f t="shared" si="12"/>
        <v>1.2388199464171965</v>
      </c>
    </row>
    <row r="18" spans="1:42" ht="15">
      <c r="A18" s="8"/>
      <c r="B18" s="15" t="s">
        <v>65</v>
      </c>
      <c r="C18" s="6">
        <f t="shared" si="0"/>
        <v>118375081.05600008</v>
      </c>
      <c r="D18" s="6">
        <v>67220138.61400008</v>
      </c>
      <c r="E18" s="6">
        <v>51154942.44200001</v>
      </c>
      <c r="F18" s="2">
        <f t="shared" si="1"/>
        <v>0.9614350895757761</v>
      </c>
      <c r="G18" s="2">
        <f t="shared" si="1"/>
        <v>0.5459578098119618</v>
      </c>
      <c r="H18" s="3">
        <f t="shared" si="1"/>
        <v>0.41547727976381443</v>
      </c>
      <c r="I18" s="26"/>
      <c r="J18" s="26"/>
      <c r="K18" s="15" t="s">
        <v>105</v>
      </c>
      <c r="L18" s="6">
        <f t="shared" si="13"/>
        <v>97118445.68599999</v>
      </c>
      <c r="M18" s="6">
        <v>55685852.44400001</v>
      </c>
      <c r="N18" s="6">
        <v>41432593.241999984</v>
      </c>
      <c r="O18" s="54"/>
      <c r="P18" s="54"/>
      <c r="Q18" s="55"/>
      <c r="R18" s="8"/>
      <c r="S18" s="8"/>
      <c r="T18" s="15" t="s">
        <v>105</v>
      </c>
      <c r="U18" s="6">
        <f t="shared" si="2"/>
        <v>21256635.370000094</v>
      </c>
      <c r="V18" s="6">
        <f t="shared" si="3"/>
        <v>11534286.170000069</v>
      </c>
      <c r="W18" s="6">
        <f t="shared" si="4"/>
        <v>9722349.200000025</v>
      </c>
      <c r="X18" s="2">
        <f t="shared" si="5"/>
        <v>0.01311392714373168</v>
      </c>
      <c r="Y18" s="2">
        <f t="shared" si="5"/>
        <v>0.007115885738991822</v>
      </c>
      <c r="Z18" s="3">
        <f t="shared" si="5"/>
        <v>0.005998041404739858</v>
      </c>
      <c r="AA18" s="8"/>
      <c r="AB18" s="15" t="s">
        <v>105</v>
      </c>
      <c r="AC18" s="6">
        <f aca="true" t="shared" si="14" ref="AC18:AC25">AD18+AE18</f>
        <v>20312</v>
      </c>
      <c r="AD18" s="6">
        <v>13176</v>
      </c>
      <c r="AE18" s="6">
        <v>7136</v>
      </c>
      <c r="AF18" s="2"/>
      <c r="AG18" s="2"/>
      <c r="AH18" s="3"/>
      <c r="AJ18" s="44" t="s">
        <v>105</v>
      </c>
      <c r="AK18" s="24">
        <f t="shared" si="7"/>
        <v>1046.5062706774368</v>
      </c>
      <c r="AL18" s="6">
        <f t="shared" si="8"/>
        <v>875.4011968731079</v>
      </c>
      <c r="AM18" s="6">
        <f t="shared" si="9"/>
        <v>1362.4368273542636</v>
      </c>
      <c r="AN18" s="2">
        <f t="shared" si="10"/>
        <v>0.9432336718042375</v>
      </c>
      <c r="AO18" s="2">
        <f t="shared" si="11"/>
        <v>0.7890137960606186</v>
      </c>
      <c r="AP18" s="3">
        <f t="shared" si="12"/>
        <v>1.2279871867703136</v>
      </c>
    </row>
    <row r="19" spans="1:42" ht="15">
      <c r="A19" s="8"/>
      <c r="B19" s="15" t="s">
        <v>66</v>
      </c>
      <c r="C19" s="6">
        <f t="shared" si="0"/>
        <v>73386557.05600001</v>
      </c>
      <c r="D19" s="6">
        <v>43032449.90600002</v>
      </c>
      <c r="E19" s="6">
        <v>30354107.14999999</v>
      </c>
      <c r="F19" s="2">
        <f t="shared" si="1"/>
        <v>0.5960410791475177</v>
      </c>
      <c r="G19" s="2">
        <f t="shared" si="1"/>
        <v>0.3495068975747337</v>
      </c>
      <c r="H19" s="3">
        <f t="shared" si="1"/>
        <v>0.24653418157278398</v>
      </c>
      <c r="I19" s="26"/>
      <c r="J19" s="26"/>
      <c r="K19" s="15" t="s">
        <v>106</v>
      </c>
      <c r="L19" s="6">
        <f t="shared" si="13"/>
        <v>56934757.75799999</v>
      </c>
      <c r="M19" s="6">
        <v>32281452.167999987</v>
      </c>
      <c r="N19" s="6">
        <v>24653305.590000004</v>
      </c>
      <c r="O19" s="54"/>
      <c r="P19" s="54"/>
      <c r="Q19" s="55"/>
      <c r="R19" s="8"/>
      <c r="S19" s="8"/>
      <c r="T19" s="15" t="s">
        <v>106</v>
      </c>
      <c r="U19" s="6">
        <f t="shared" si="2"/>
        <v>16451799.298000023</v>
      </c>
      <c r="V19" s="6">
        <f t="shared" si="3"/>
        <v>10750997.738000032</v>
      </c>
      <c r="W19" s="6">
        <f t="shared" si="4"/>
        <v>5700801.5599999875</v>
      </c>
      <c r="X19" s="2">
        <f t="shared" si="5"/>
        <v>0.010149663557844026</v>
      </c>
      <c r="Y19" s="2">
        <f t="shared" si="5"/>
        <v>0.006632648987220967</v>
      </c>
      <c r="Z19" s="3">
        <f t="shared" si="5"/>
        <v>0.003517014570623056</v>
      </c>
      <c r="AA19" s="8"/>
      <c r="AB19" s="15" t="s">
        <v>106</v>
      </c>
      <c r="AC19" s="6">
        <f t="shared" si="14"/>
        <v>16344</v>
      </c>
      <c r="AD19" s="6">
        <v>11025</v>
      </c>
      <c r="AE19" s="6">
        <v>5319</v>
      </c>
      <c r="AF19" s="2"/>
      <c r="AG19" s="2"/>
      <c r="AH19" s="3"/>
      <c r="AJ19" s="44" t="s">
        <v>106</v>
      </c>
      <c r="AK19" s="24">
        <f t="shared" si="7"/>
        <v>1006.595649657368</v>
      </c>
      <c r="AL19" s="6">
        <f t="shared" si="8"/>
        <v>975.1471871201843</v>
      </c>
      <c r="AM19" s="6">
        <f t="shared" si="9"/>
        <v>1071.7807031396856</v>
      </c>
      <c r="AN19" s="2">
        <f t="shared" si="10"/>
        <v>0.9072615590099413</v>
      </c>
      <c r="AO19" s="2">
        <f t="shared" si="11"/>
        <v>0.8789165317294609</v>
      </c>
      <c r="AP19" s="3">
        <f t="shared" si="12"/>
        <v>0.9660139421209197</v>
      </c>
    </row>
    <row r="20" spans="1:42" ht="15">
      <c r="A20" s="8"/>
      <c r="B20" s="15" t="s">
        <v>0</v>
      </c>
      <c r="C20" s="6">
        <f t="shared" si="0"/>
        <v>555630816.8507993</v>
      </c>
      <c r="D20" s="6">
        <v>382769869.53879946</v>
      </c>
      <c r="E20" s="6">
        <v>172860947.31199986</v>
      </c>
      <c r="F20" s="2">
        <f t="shared" si="1"/>
        <v>4.512799141546461</v>
      </c>
      <c r="G20" s="2">
        <f t="shared" si="1"/>
        <v>3.1088332149301663</v>
      </c>
      <c r="H20" s="3">
        <f t="shared" si="1"/>
        <v>1.4039659266162943</v>
      </c>
      <c r="I20" s="26"/>
      <c r="J20" s="26"/>
      <c r="K20" s="15" t="s">
        <v>0</v>
      </c>
      <c r="L20" s="6">
        <f t="shared" si="13"/>
        <v>469969275.69579995</v>
      </c>
      <c r="M20" s="6">
        <v>329557472.79580015</v>
      </c>
      <c r="N20" s="6">
        <v>140411802.8999998</v>
      </c>
      <c r="O20" s="54"/>
      <c r="P20" s="54"/>
      <c r="Q20" s="55"/>
      <c r="R20" s="8"/>
      <c r="S20" s="8"/>
      <c r="T20" s="15" t="s">
        <v>0</v>
      </c>
      <c r="U20" s="6">
        <f t="shared" si="2"/>
        <v>85661541.15499938</v>
      </c>
      <c r="V20" s="6">
        <f t="shared" si="3"/>
        <v>53212396.742999315</v>
      </c>
      <c r="W20" s="6">
        <f t="shared" si="4"/>
        <v>32449144.41200006</v>
      </c>
      <c r="X20" s="2">
        <f t="shared" si="5"/>
        <v>0.052847461047944286</v>
      </c>
      <c r="Y20" s="2">
        <f t="shared" si="5"/>
        <v>0.03282850187174448</v>
      </c>
      <c r="Z20" s="3">
        <f t="shared" si="5"/>
        <v>0.020018959176199808</v>
      </c>
      <c r="AA20" s="8"/>
      <c r="AB20" s="15" t="s">
        <v>0</v>
      </c>
      <c r="AC20" s="6">
        <f t="shared" si="14"/>
        <v>90262.00000000022</v>
      </c>
      <c r="AD20" s="6">
        <v>66586.00000000019</v>
      </c>
      <c r="AE20" s="6">
        <v>23676.000000000025</v>
      </c>
      <c r="AF20" s="2"/>
      <c r="AG20" s="2"/>
      <c r="AH20" s="3"/>
      <c r="AJ20" s="44" t="s">
        <v>0</v>
      </c>
      <c r="AK20" s="24">
        <f t="shared" si="7"/>
        <v>949.0321636458218</v>
      </c>
      <c r="AL20" s="6">
        <f t="shared" si="8"/>
        <v>799.1529261856721</v>
      </c>
      <c r="AM20" s="6">
        <f t="shared" si="9"/>
        <v>1370.5501103226907</v>
      </c>
      <c r="AN20" s="2">
        <f t="shared" si="10"/>
        <v>0.8553786226206781</v>
      </c>
      <c r="AO20" s="2">
        <f t="shared" si="11"/>
        <v>0.7202899495396824</v>
      </c>
      <c r="AP20" s="3">
        <f t="shared" si="12"/>
        <v>1.2352998249255942</v>
      </c>
    </row>
    <row r="21" spans="1:42" ht="15">
      <c r="A21" s="8"/>
      <c r="B21" s="15" t="s">
        <v>1</v>
      </c>
      <c r="C21" s="6">
        <f t="shared" si="0"/>
        <v>769908593.5150005</v>
      </c>
      <c r="D21" s="6">
        <v>667275287.3330005</v>
      </c>
      <c r="E21" s="6">
        <v>102633306.18199995</v>
      </c>
      <c r="F21" s="2">
        <f t="shared" si="1"/>
        <v>6.253149995488301</v>
      </c>
      <c r="G21" s="2">
        <f t="shared" si="1"/>
        <v>5.419568628174445</v>
      </c>
      <c r="H21" s="3">
        <f t="shared" si="1"/>
        <v>0.8335813673138568</v>
      </c>
      <c r="I21" s="26"/>
      <c r="J21" s="26"/>
      <c r="K21" s="15" t="s">
        <v>1</v>
      </c>
      <c r="L21" s="6">
        <f t="shared" si="13"/>
        <v>638646201.6759996</v>
      </c>
      <c r="M21" s="6">
        <v>551515101.7539997</v>
      </c>
      <c r="N21" s="6">
        <v>87131099.92199995</v>
      </c>
      <c r="O21" s="54"/>
      <c r="P21" s="54"/>
      <c r="Q21" s="55"/>
      <c r="R21" s="8"/>
      <c r="S21" s="8"/>
      <c r="T21" s="15" t="s">
        <v>1</v>
      </c>
      <c r="U21" s="6">
        <f t="shared" si="2"/>
        <v>131262391.83900082</v>
      </c>
      <c r="V21" s="6">
        <f t="shared" si="3"/>
        <v>115760185.57900083</v>
      </c>
      <c r="W21" s="6">
        <f t="shared" si="4"/>
        <v>15502206.260000005</v>
      </c>
      <c r="X21" s="2">
        <f t="shared" si="5"/>
        <v>0.08098014635552404</v>
      </c>
      <c r="Y21" s="2">
        <f t="shared" si="5"/>
        <v>0.0714163184061744</v>
      </c>
      <c r="Z21" s="3">
        <f t="shared" si="5"/>
        <v>0.00956382794934965</v>
      </c>
      <c r="AA21" s="8"/>
      <c r="AB21" s="15" t="s">
        <v>1</v>
      </c>
      <c r="AC21" s="6">
        <f t="shared" si="14"/>
        <v>76436.99999999997</v>
      </c>
      <c r="AD21" s="6">
        <v>59607.99999999996</v>
      </c>
      <c r="AE21" s="6">
        <v>16829.00000000001</v>
      </c>
      <c r="AF21" s="2"/>
      <c r="AG21" s="2"/>
      <c r="AH21" s="3"/>
      <c r="AJ21" s="44" t="s">
        <v>1</v>
      </c>
      <c r="AK21" s="24">
        <f t="shared" si="7"/>
        <v>1717.2624754896303</v>
      </c>
      <c r="AL21" s="6">
        <f t="shared" si="8"/>
        <v>1942.0243185310849</v>
      </c>
      <c r="AM21" s="6">
        <f t="shared" si="9"/>
        <v>921.1602745261154</v>
      </c>
      <c r="AN21" s="2">
        <f t="shared" si="10"/>
        <v>1.5477975006869127</v>
      </c>
      <c r="AO21" s="2">
        <f t="shared" si="11"/>
        <v>1.7503791234002124</v>
      </c>
      <c r="AP21" s="3">
        <f t="shared" si="12"/>
        <v>0.8302572210093117</v>
      </c>
    </row>
    <row r="22" spans="1:42" ht="15">
      <c r="A22" s="8"/>
      <c r="B22" s="15" t="s">
        <v>2</v>
      </c>
      <c r="C22" s="6">
        <f t="shared" si="0"/>
        <v>367252858.3980001</v>
      </c>
      <c r="D22" s="6">
        <v>270181785.66800016</v>
      </c>
      <c r="E22" s="6">
        <v>97071072.72999997</v>
      </c>
      <c r="F22" s="2">
        <f t="shared" si="1"/>
        <v>2.982805009812865</v>
      </c>
      <c r="G22" s="2">
        <f t="shared" si="1"/>
        <v>2.194399758700653</v>
      </c>
      <c r="H22" s="3">
        <f t="shared" si="1"/>
        <v>0.7884052511122122</v>
      </c>
      <c r="I22" s="26"/>
      <c r="J22" s="26"/>
      <c r="K22" s="15" t="s">
        <v>2</v>
      </c>
      <c r="L22" s="6">
        <f t="shared" si="13"/>
        <v>348212857.3160002</v>
      </c>
      <c r="M22" s="6">
        <v>264625349.86600018</v>
      </c>
      <c r="N22" s="6">
        <v>83587507.45000002</v>
      </c>
      <c r="O22" s="54"/>
      <c r="P22" s="54"/>
      <c r="Q22" s="55"/>
      <c r="R22" s="8"/>
      <c r="S22" s="8"/>
      <c r="T22" s="15" t="s">
        <v>2</v>
      </c>
      <c r="U22" s="6">
        <f t="shared" si="2"/>
        <v>19040001.081999898</v>
      </c>
      <c r="V22" s="6">
        <f t="shared" si="3"/>
        <v>5556435.801999986</v>
      </c>
      <c r="W22" s="6">
        <f t="shared" si="4"/>
        <v>13483565.279999956</v>
      </c>
      <c r="X22" s="2">
        <f t="shared" si="5"/>
        <v>0.011746411539726097</v>
      </c>
      <c r="Y22" s="2">
        <f t="shared" si="5"/>
        <v>0.0034279505207624873</v>
      </c>
      <c r="Z22" s="3">
        <f t="shared" si="5"/>
        <v>0.008318461018963637</v>
      </c>
      <c r="AA22" s="8"/>
      <c r="AB22" s="15" t="s">
        <v>2</v>
      </c>
      <c r="AC22" s="6">
        <f t="shared" si="14"/>
        <v>40365.000000000015</v>
      </c>
      <c r="AD22" s="6">
        <v>32085.000000000007</v>
      </c>
      <c r="AE22" s="6">
        <v>8280.000000000004</v>
      </c>
      <c r="AF22" s="2"/>
      <c r="AG22" s="2"/>
      <c r="AH22" s="3"/>
      <c r="AJ22" s="44" t="s">
        <v>2</v>
      </c>
      <c r="AK22" s="24">
        <f t="shared" si="7"/>
        <v>471.69580284900013</v>
      </c>
      <c r="AL22" s="6">
        <f t="shared" si="8"/>
        <v>173.1786131213958</v>
      </c>
      <c r="AM22" s="6">
        <f t="shared" si="9"/>
        <v>1628.4499130434722</v>
      </c>
      <c r="AN22" s="2">
        <f t="shared" si="10"/>
        <v>0.42514734652081887</v>
      </c>
      <c r="AO22" s="2">
        <f t="shared" si="11"/>
        <v>0.15608879154323593</v>
      </c>
      <c r="AP22" s="3">
        <f t="shared" si="12"/>
        <v>1.4677492470589575</v>
      </c>
    </row>
    <row r="23" spans="1:42" ht="15">
      <c r="A23" s="8"/>
      <c r="B23" s="15" t="s">
        <v>3</v>
      </c>
      <c r="C23" s="6">
        <f t="shared" si="0"/>
        <v>1001094628.2300003</v>
      </c>
      <c r="D23" s="6">
        <v>921947122.7000003</v>
      </c>
      <c r="E23" s="6">
        <v>79147505.53000002</v>
      </c>
      <c r="F23" s="2">
        <f t="shared" si="1"/>
        <v>8.130828675934012</v>
      </c>
      <c r="G23" s="2">
        <f t="shared" si="1"/>
        <v>7.487997529462094</v>
      </c>
      <c r="H23" s="3">
        <f t="shared" si="1"/>
        <v>0.6428311464719183</v>
      </c>
      <c r="I23" s="26"/>
      <c r="J23" s="26"/>
      <c r="K23" s="15" t="s">
        <v>3</v>
      </c>
      <c r="L23" s="6">
        <f t="shared" si="13"/>
        <v>1020842878.54</v>
      </c>
      <c r="M23" s="6">
        <v>945878353.03</v>
      </c>
      <c r="N23" s="6">
        <v>74964525.51</v>
      </c>
      <c r="O23" s="54"/>
      <c r="P23" s="54"/>
      <c r="Q23" s="55"/>
      <c r="R23" s="8"/>
      <c r="S23" s="8"/>
      <c r="T23" s="15" t="s">
        <v>3</v>
      </c>
      <c r="U23" s="6">
        <f t="shared" si="2"/>
        <v>-19748250.309999704</v>
      </c>
      <c r="V23" s="6">
        <f t="shared" si="3"/>
        <v>-23931230.329999685</v>
      </c>
      <c r="W23" s="6">
        <f t="shared" si="4"/>
        <v>4182980.0200000107</v>
      </c>
      <c r="X23" s="2">
        <f t="shared" si="5"/>
        <v>-0.012183354104432359</v>
      </c>
      <c r="Y23" s="2">
        <f t="shared" si="5"/>
        <v>-0.014763973956593129</v>
      </c>
      <c r="Z23" s="3">
        <f t="shared" si="5"/>
        <v>0.0025806198521607883</v>
      </c>
      <c r="AA23" s="8"/>
      <c r="AB23" s="15" t="s">
        <v>3</v>
      </c>
      <c r="AC23" s="6">
        <f t="shared" si="14"/>
        <v>78238.99999999999</v>
      </c>
      <c r="AD23" s="6">
        <v>63892.99999999999</v>
      </c>
      <c r="AE23" s="6">
        <v>14345.999999999996</v>
      </c>
      <c r="AF23" s="2"/>
      <c r="AG23" s="2"/>
      <c r="AH23" s="3"/>
      <c r="AJ23" s="44" t="s">
        <v>3</v>
      </c>
      <c r="AK23" s="24">
        <f t="shared" si="7"/>
        <v>-252.4092883344586</v>
      </c>
      <c r="AL23" s="6">
        <f t="shared" si="8"/>
        <v>-374.55167749205214</v>
      </c>
      <c r="AM23" s="6">
        <f t="shared" si="9"/>
        <v>291.57814164227045</v>
      </c>
      <c r="AN23" s="2">
        <f t="shared" si="10"/>
        <v>-0.2275007293354186</v>
      </c>
      <c r="AO23" s="2">
        <f t="shared" si="11"/>
        <v>-0.3375897153607777</v>
      </c>
      <c r="AP23" s="3">
        <f t="shared" si="12"/>
        <v>0.26280427443694293</v>
      </c>
    </row>
    <row r="24" spans="1:42" ht="15">
      <c r="A24" s="8"/>
      <c r="B24" s="15" t="s">
        <v>4</v>
      </c>
      <c r="C24" s="6">
        <f t="shared" si="0"/>
        <v>1239184876.49</v>
      </c>
      <c r="D24" s="6">
        <v>1175367304.52</v>
      </c>
      <c r="E24" s="6">
        <v>63817571.970000006</v>
      </c>
      <c r="F24" s="2">
        <f t="shared" si="1"/>
        <v>10.064582951926281</v>
      </c>
      <c r="G24" s="2">
        <f t="shared" si="1"/>
        <v>9.546260578026834</v>
      </c>
      <c r="H24" s="3">
        <f t="shared" si="1"/>
        <v>0.5183223738994476</v>
      </c>
      <c r="I24" s="26"/>
      <c r="J24" s="26"/>
      <c r="K24" s="15" t="s">
        <v>4</v>
      </c>
      <c r="L24" s="6">
        <f t="shared" si="13"/>
        <v>1176996971.6400003</v>
      </c>
      <c r="M24" s="6">
        <v>1113095754.7300003</v>
      </c>
      <c r="N24" s="6">
        <v>63901216.91</v>
      </c>
      <c r="O24" s="54"/>
      <c r="P24" s="54"/>
      <c r="Q24" s="55"/>
      <c r="R24" s="8"/>
      <c r="S24" s="8"/>
      <c r="T24" s="15" t="s">
        <v>4</v>
      </c>
      <c r="U24" s="6">
        <f t="shared" si="2"/>
        <v>62187904.849999666</v>
      </c>
      <c r="V24" s="6">
        <f t="shared" si="3"/>
        <v>62271549.78999972</v>
      </c>
      <c r="W24" s="6">
        <f t="shared" si="4"/>
        <v>-83644.93999999017</v>
      </c>
      <c r="X24" s="2">
        <f t="shared" si="5"/>
        <v>0.03836579210344756</v>
      </c>
      <c r="Y24" s="2">
        <f t="shared" si="5"/>
        <v>0.03841739545600121</v>
      </c>
      <c r="Z24" s="3">
        <f t="shared" si="5"/>
        <v>-5.1603352553611305E-05</v>
      </c>
      <c r="AA24" s="8"/>
      <c r="AB24" s="15" t="s">
        <v>4</v>
      </c>
      <c r="AC24" s="6">
        <f t="shared" si="14"/>
        <v>67020</v>
      </c>
      <c r="AD24" s="6">
        <v>60395.99999999999</v>
      </c>
      <c r="AE24" s="6">
        <v>6624</v>
      </c>
      <c r="AF24" s="2"/>
      <c r="AG24" s="2"/>
      <c r="AH24" s="3"/>
      <c r="AJ24" s="44" t="s">
        <v>4</v>
      </c>
      <c r="AK24" s="24">
        <f t="shared" si="7"/>
        <v>927.9006990450562</v>
      </c>
      <c r="AL24" s="6">
        <f t="shared" si="8"/>
        <v>1031.0542054109499</v>
      </c>
      <c r="AM24" s="6">
        <f t="shared" si="9"/>
        <v>-12.627557367148274</v>
      </c>
      <c r="AN24" s="2">
        <f t="shared" si="10"/>
        <v>0.8363324787948233</v>
      </c>
      <c r="AO24" s="2">
        <f t="shared" si="11"/>
        <v>0.9293064659511541</v>
      </c>
      <c r="AP24" s="3">
        <f t="shared" si="12"/>
        <v>-0.011381429462074525</v>
      </c>
    </row>
    <row r="25" spans="1:42" ht="15">
      <c r="A25" s="8"/>
      <c r="B25" s="15" t="s">
        <v>67</v>
      </c>
      <c r="C25" s="6">
        <f t="shared" si="0"/>
        <v>3049768215.155999</v>
      </c>
      <c r="D25" s="6">
        <v>2152599016.0699997</v>
      </c>
      <c r="E25" s="6">
        <v>897169199.0859997</v>
      </c>
      <c r="F25" s="2">
        <f t="shared" si="1"/>
        <v>24.7700288858661</v>
      </c>
      <c r="G25" s="2">
        <f t="shared" si="1"/>
        <v>17.48327612005539</v>
      </c>
      <c r="H25" s="3">
        <f t="shared" si="1"/>
        <v>7.286752765810708</v>
      </c>
      <c r="I25" s="26"/>
      <c r="J25" s="26"/>
      <c r="K25" s="15" t="s">
        <v>107</v>
      </c>
      <c r="L25" s="6">
        <f t="shared" si="13"/>
        <v>2880506532.1499996</v>
      </c>
      <c r="M25" s="6">
        <v>1971375900.3299994</v>
      </c>
      <c r="N25" s="6">
        <v>909130631.82</v>
      </c>
      <c r="O25" s="54"/>
      <c r="P25" s="54"/>
      <c r="Q25" s="55"/>
      <c r="R25" s="8"/>
      <c r="S25" s="8"/>
      <c r="T25" s="15" t="s">
        <v>107</v>
      </c>
      <c r="U25" s="6">
        <f t="shared" si="2"/>
        <v>169261683.00599957</v>
      </c>
      <c r="V25" s="6">
        <f t="shared" si="3"/>
        <v>181223115.74000025</v>
      </c>
      <c r="W25" s="6">
        <f t="shared" si="4"/>
        <v>-11961432.734000325</v>
      </c>
      <c r="X25" s="2">
        <f t="shared" si="5"/>
        <v>0.10442317612968845</v>
      </c>
      <c r="Y25" s="2">
        <f t="shared" si="5"/>
        <v>0.11180258282684212</v>
      </c>
      <c r="Z25" s="3">
        <f t="shared" si="5"/>
        <v>-0.007379406697153446</v>
      </c>
      <c r="AA25" s="8"/>
      <c r="AB25" s="15" t="s">
        <v>107</v>
      </c>
      <c r="AC25" s="6">
        <f t="shared" si="14"/>
        <v>231425.99999999994</v>
      </c>
      <c r="AD25" s="6">
        <v>176680.99999999994</v>
      </c>
      <c r="AE25" s="6">
        <v>54744.99999999999</v>
      </c>
      <c r="AF25" s="2"/>
      <c r="AG25" s="2"/>
      <c r="AH25" s="3"/>
      <c r="AJ25" s="44" t="s">
        <v>107</v>
      </c>
      <c r="AK25" s="24">
        <f t="shared" si="7"/>
        <v>731.3857691270626</v>
      </c>
      <c r="AL25" s="6">
        <f t="shared" si="8"/>
        <v>1025.7080033506734</v>
      </c>
      <c r="AM25" s="6">
        <f t="shared" si="9"/>
        <v>-218.493610996444</v>
      </c>
      <c r="AN25" s="2">
        <f t="shared" si="10"/>
        <v>0.6592102731238412</v>
      </c>
      <c r="AO25" s="2">
        <f t="shared" si="11"/>
        <v>0.9244878442755691</v>
      </c>
      <c r="AP25" s="3">
        <f t="shared" si="12"/>
        <v>-0.19693195993229323</v>
      </c>
    </row>
    <row r="26" spans="1:42" ht="6.75" customHeight="1">
      <c r="A26" s="8"/>
      <c r="B26" s="15"/>
      <c r="C26" s="6"/>
      <c r="D26" s="6"/>
      <c r="E26" s="6"/>
      <c r="F26" s="2"/>
      <c r="G26" s="2"/>
      <c r="H26" s="3"/>
      <c r="I26" s="26"/>
      <c r="J26" s="26"/>
      <c r="K26" s="15"/>
      <c r="L26" s="6"/>
      <c r="M26" s="6"/>
      <c r="N26" s="6"/>
      <c r="O26" s="54"/>
      <c r="P26" s="54"/>
      <c r="Q26" s="55"/>
      <c r="R26" s="8"/>
      <c r="S26" s="8"/>
      <c r="T26" s="15"/>
      <c r="U26" s="6"/>
      <c r="V26" s="6"/>
      <c r="W26" s="6"/>
      <c r="X26" s="2"/>
      <c r="Y26" s="2"/>
      <c r="Z26" s="3"/>
      <c r="AA26" s="8"/>
      <c r="AB26" s="15"/>
      <c r="AC26" s="6"/>
      <c r="AD26" s="6"/>
      <c r="AE26" s="6"/>
      <c r="AF26" s="2"/>
      <c r="AG26" s="2"/>
      <c r="AH26" s="3"/>
      <c r="AJ26" s="44"/>
      <c r="AK26" s="24"/>
      <c r="AL26" s="6"/>
      <c r="AM26" s="6"/>
      <c r="AN26" s="2"/>
      <c r="AO26" s="2"/>
      <c r="AP26" s="3"/>
    </row>
    <row r="27" spans="1:42" ht="16.5" customHeight="1">
      <c r="A27" s="8"/>
      <c r="B27" s="16" t="s">
        <v>10</v>
      </c>
      <c r="C27" s="6">
        <f>SUM(C15:C25)</f>
        <v>7767359458.230799</v>
      </c>
      <c r="D27" s="6">
        <f>SUM(D15:D25)</f>
        <v>6027814697.510799</v>
      </c>
      <c r="E27" s="6">
        <f>SUM(E15:E25)</f>
        <v>1739544760.7199993</v>
      </c>
      <c r="F27" s="2">
        <f aca="true" t="shared" si="15" ref="F27:H36">C27/$C$9*100</f>
        <v>63.08601328820681</v>
      </c>
      <c r="G27" s="2">
        <f t="shared" si="15"/>
        <v>48.95753829225129</v>
      </c>
      <c r="H27" s="3">
        <f t="shared" si="15"/>
        <v>14.128474995955514</v>
      </c>
      <c r="I27" s="26"/>
      <c r="J27" s="26"/>
      <c r="K27" s="16" t="s">
        <v>10</v>
      </c>
      <c r="L27" s="6">
        <f>SUM(L15:L25)</f>
        <v>7148564306.5758</v>
      </c>
      <c r="M27" s="6">
        <f>SUM(M15:M25)</f>
        <v>5538170939.9098</v>
      </c>
      <c r="N27" s="6">
        <f>SUM(N15:N25)</f>
        <v>1610393366.6659994</v>
      </c>
      <c r="O27" s="54"/>
      <c r="P27" s="54"/>
      <c r="Q27" s="55"/>
      <c r="R27" s="8"/>
      <c r="S27" s="8"/>
      <c r="T27" s="16" t="s">
        <v>10</v>
      </c>
      <c r="U27" s="6">
        <f aca="true" t="shared" si="16" ref="U27:U36">C27-L27</f>
        <v>618795151.6549988</v>
      </c>
      <c r="V27" s="6">
        <f aca="true" t="shared" si="17" ref="V27:V36">D27-M27</f>
        <v>489643757.60099983</v>
      </c>
      <c r="W27" s="6">
        <f aca="true" t="shared" si="18" ref="W27:W36">E27-N27</f>
        <v>129151394.0539999</v>
      </c>
      <c r="X27" s="2">
        <f aca="true" t="shared" si="19" ref="X27:Z36">U27/$U$9</f>
        <v>0.3817553622409441</v>
      </c>
      <c r="Y27" s="2">
        <f t="shared" si="19"/>
        <v>0.30207756080836884</v>
      </c>
      <c r="Z27" s="3">
        <f t="shared" si="19"/>
        <v>0.07967780143257583</v>
      </c>
      <c r="AA27" s="8"/>
      <c r="AB27" s="16" t="s">
        <v>10</v>
      </c>
      <c r="AC27" s="6">
        <f>SUM(AC15:AC25)</f>
        <v>732639.0000000002</v>
      </c>
      <c r="AD27" s="6">
        <f>SUM(AD15:AD25)</f>
        <v>546918</v>
      </c>
      <c r="AE27" s="6">
        <f>SUM(AE15:AE25)</f>
        <v>185721.00000000003</v>
      </c>
      <c r="AF27" s="2"/>
      <c r="AG27" s="2"/>
      <c r="AH27" s="3"/>
      <c r="AJ27" s="45" t="s">
        <v>10</v>
      </c>
      <c r="AK27" s="24">
        <f t="shared" si="7"/>
        <v>844.6112637397116</v>
      </c>
      <c r="AL27" s="6">
        <f t="shared" si="8"/>
        <v>895.2781908823623</v>
      </c>
      <c r="AM27" s="6">
        <f t="shared" si="9"/>
        <v>695.4054417863348</v>
      </c>
      <c r="AN27" s="2">
        <f t="shared" si="10"/>
        <v>0.7612623123879786</v>
      </c>
      <c r="AO27" s="2">
        <f t="shared" si="11"/>
        <v>0.8069292644807393</v>
      </c>
      <c r="AP27" s="3">
        <f t="shared" si="12"/>
        <v>0.6267806000093704</v>
      </c>
    </row>
    <row r="28" spans="1:42" ht="16.5" customHeight="1">
      <c r="A28" s="8"/>
      <c r="B28" s="15" t="s">
        <v>11</v>
      </c>
      <c r="C28" s="6">
        <f>SUM(C20:C25)</f>
        <v>6982839988.639799</v>
      </c>
      <c r="D28" s="6">
        <f>SUM(D20:D25)</f>
        <v>5570140385.8298</v>
      </c>
      <c r="E28" s="6">
        <f>SUM(E20:E25)</f>
        <v>1412699602.8099995</v>
      </c>
      <c r="F28" s="2">
        <f t="shared" si="15"/>
        <v>56.714194660574016</v>
      </c>
      <c r="G28" s="2">
        <f t="shared" si="15"/>
        <v>45.24033582934958</v>
      </c>
      <c r="H28" s="3">
        <f t="shared" si="15"/>
        <v>11.473858831224437</v>
      </c>
      <c r="I28" s="26"/>
      <c r="J28" s="26"/>
      <c r="K28" s="15" t="s">
        <v>11</v>
      </c>
      <c r="L28" s="6">
        <f>SUM(L20:L25)</f>
        <v>6535174717.017799</v>
      </c>
      <c r="M28" s="6">
        <f>SUM(M20:M25)</f>
        <v>5176047932.5058</v>
      </c>
      <c r="N28" s="6">
        <f>SUM(N20:N25)</f>
        <v>1359126784.5119996</v>
      </c>
      <c r="O28" s="54"/>
      <c r="P28" s="54"/>
      <c r="Q28" s="55"/>
      <c r="R28" s="8"/>
      <c r="S28" s="8"/>
      <c r="T28" s="15" t="s">
        <v>11</v>
      </c>
      <c r="U28" s="6">
        <f t="shared" si="16"/>
        <v>447665271.62199974</v>
      </c>
      <c r="V28" s="6">
        <f t="shared" si="17"/>
        <v>394092453.3239994</v>
      </c>
      <c r="W28" s="6">
        <f t="shared" si="18"/>
        <v>53572818.29799986</v>
      </c>
      <c r="X28" s="2">
        <f t="shared" si="19"/>
        <v>0.27617963307189813</v>
      </c>
      <c r="Y28" s="2">
        <f t="shared" si="19"/>
        <v>0.24312877512493095</v>
      </c>
      <c r="Z28" s="3">
        <f t="shared" si="19"/>
        <v>0.03305085794696691</v>
      </c>
      <c r="AA28" s="8"/>
      <c r="AB28" s="15" t="s">
        <v>11</v>
      </c>
      <c r="AC28" s="6">
        <f>SUM(AC20:AC25)</f>
        <v>583749.0000000001</v>
      </c>
      <c r="AD28" s="6">
        <f>SUM(AD20:AD25)</f>
        <v>459249.00000000006</v>
      </c>
      <c r="AE28" s="6">
        <f>SUM(AE20:AE25)</f>
        <v>124500.00000000003</v>
      </c>
      <c r="AF28" s="2"/>
      <c r="AG28" s="2"/>
      <c r="AH28" s="3"/>
      <c r="AJ28" s="44" t="s">
        <v>11</v>
      </c>
      <c r="AK28" s="24">
        <f t="shared" si="7"/>
        <v>766.8797233434227</v>
      </c>
      <c r="AL28" s="6">
        <f t="shared" si="8"/>
        <v>858.1237048398567</v>
      </c>
      <c r="AM28" s="6">
        <f t="shared" si="9"/>
        <v>430.30376142971767</v>
      </c>
      <c r="AN28" s="2">
        <f t="shared" si="10"/>
        <v>0.6912015699754852</v>
      </c>
      <c r="AO28" s="2">
        <f t="shared" si="11"/>
        <v>0.7734413024151265</v>
      </c>
      <c r="AP28" s="3">
        <f t="shared" si="12"/>
        <v>0.38784000464879215</v>
      </c>
    </row>
    <row r="29" spans="1:42" ht="16.5" customHeight="1">
      <c r="A29" s="8"/>
      <c r="B29" s="15" t="s">
        <v>12</v>
      </c>
      <c r="C29" s="6">
        <f>SUM(C21:C25)</f>
        <v>6427209171.789</v>
      </c>
      <c r="D29" s="6">
        <f>SUM(D21:D25)</f>
        <v>5187370516.291</v>
      </c>
      <c r="E29" s="6">
        <f>SUM(E21:E25)</f>
        <v>1239838655.4979997</v>
      </c>
      <c r="F29" s="2">
        <f t="shared" si="15"/>
        <v>52.20139551902756</v>
      </c>
      <c r="G29" s="2">
        <f t="shared" si="15"/>
        <v>42.13150261441941</v>
      </c>
      <c r="H29" s="3">
        <f t="shared" si="15"/>
        <v>10.069892904608144</v>
      </c>
      <c r="I29" s="26"/>
      <c r="J29" s="26"/>
      <c r="K29" s="15" t="s">
        <v>12</v>
      </c>
      <c r="L29" s="6">
        <f>SUM(L21:L25)</f>
        <v>6065205441.322</v>
      </c>
      <c r="M29" s="6">
        <f>SUM(M21:M25)</f>
        <v>4846490459.709999</v>
      </c>
      <c r="N29" s="6">
        <f>SUM(N21:N25)</f>
        <v>1218714981.612</v>
      </c>
      <c r="O29" s="54"/>
      <c r="P29" s="54"/>
      <c r="Q29" s="55"/>
      <c r="R29" s="8"/>
      <c r="S29" s="8"/>
      <c r="T29" s="15" t="s">
        <v>12</v>
      </c>
      <c r="U29" s="6">
        <f>C29-L29</f>
        <v>362003730.467</v>
      </c>
      <c r="V29" s="6">
        <f t="shared" si="17"/>
        <v>340880056.5810013</v>
      </c>
      <c r="W29" s="6">
        <f t="shared" si="18"/>
        <v>21123673.88599968</v>
      </c>
      <c r="X29" s="2">
        <f t="shared" si="19"/>
        <v>0.22333217202395364</v>
      </c>
      <c r="Y29" s="2">
        <f t="shared" si="19"/>
        <v>0.2103002732531872</v>
      </c>
      <c r="Z29" s="3">
        <f t="shared" si="19"/>
        <v>0.013031898770767034</v>
      </c>
      <c r="AA29" s="8"/>
      <c r="AB29" s="15" t="s">
        <v>12</v>
      </c>
      <c r="AC29" s="6">
        <f>SUM(AC21:AC25)</f>
        <v>493486.9999999999</v>
      </c>
      <c r="AD29" s="6">
        <f>SUM(AD21:AD25)</f>
        <v>392662.9999999999</v>
      </c>
      <c r="AE29" s="6">
        <f>SUM(AE21:AE25)</f>
        <v>100824</v>
      </c>
      <c r="AF29" s="2"/>
      <c r="AG29" s="2"/>
      <c r="AH29" s="3"/>
      <c r="AJ29" s="44" t="s">
        <v>12</v>
      </c>
      <c r="AK29" s="24">
        <f t="shared" si="7"/>
        <v>733.5628506262578</v>
      </c>
      <c r="AL29" s="6">
        <f t="shared" si="8"/>
        <v>868.1237004275966</v>
      </c>
      <c r="AM29" s="6">
        <f t="shared" si="9"/>
        <v>209.51037338331827</v>
      </c>
      <c r="AN29" s="2">
        <f t="shared" si="10"/>
        <v>0.6611725132306049</v>
      </c>
      <c r="AO29" s="2">
        <f t="shared" si="11"/>
        <v>0.7824544663306607</v>
      </c>
      <c r="AP29" s="3">
        <f t="shared" si="12"/>
        <v>0.18883521704987027</v>
      </c>
    </row>
    <row r="30" spans="1:42" ht="16.5" customHeight="1">
      <c r="A30" s="8"/>
      <c r="B30" s="15" t="s">
        <v>13</v>
      </c>
      <c r="C30" s="6">
        <f>SUM(C22:C25)</f>
        <v>5657300578.273999</v>
      </c>
      <c r="D30" s="6">
        <f>SUM(D22:D25)</f>
        <v>4520095228.958</v>
      </c>
      <c r="E30" s="6">
        <f>SUM(E22:E25)</f>
        <v>1137205349.3159997</v>
      </c>
      <c r="F30" s="2">
        <f t="shared" si="15"/>
        <v>45.948245523539256</v>
      </c>
      <c r="G30" s="2">
        <f t="shared" si="15"/>
        <v>36.71193398624497</v>
      </c>
      <c r="H30" s="3">
        <f t="shared" si="15"/>
        <v>9.236311537294286</v>
      </c>
      <c r="I30" s="26"/>
      <c r="J30" s="26"/>
      <c r="K30" s="15" t="s">
        <v>13</v>
      </c>
      <c r="L30" s="6">
        <f>SUM(L22:L25)</f>
        <v>5426559239.646</v>
      </c>
      <c r="M30" s="6">
        <f>SUM(M22:M25)</f>
        <v>4294975357.955999</v>
      </c>
      <c r="N30" s="6">
        <f>SUM(N22:N25)</f>
        <v>1131583881.69</v>
      </c>
      <c r="O30" s="54"/>
      <c r="P30" s="54"/>
      <c r="Q30" s="55"/>
      <c r="R30" s="8"/>
      <c r="S30" s="8"/>
      <c r="T30" s="15" t="s">
        <v>13</v>
      </c>
      <c r="U30" s="6">
        <f t="shared" si="16"/>
        <v>230741338.6279993</v>
      </c>
      <c r="V30" s="6">
        <f t="shared" si="17"/>
        <v>225119871.0020008</v>
      </c>
      <c r="W30" s="6">
        <f t="shared" si="18"/>
        <v>5621467.625999689</v>
      </c>
      <c r="X30" s="2">
        <f t="shared" si="19"/>
        <v>0.14235202566842967</v>
      </c>
      <c r="Y30" s="2">
        <f t="shared" si="19"/>
        <v>0.13888395484701302</v>
      </c>
      <c r="Z30" s="3">
        <f t="shared" si="19"/>
        <v>0.0034680708214173918</v>
      </c>
      <c r="AA30" s="8"/>
      <c r="AB30" s="15" t="s">
        <v>13</v>
      </c>
      <c r="AC30" s="6">
        <f>SUM(AC22:AC25)</f>
        <v>417049.99999999994</v>
      </c>
      <c r="AD30" s="6">
        <f>SUM(AD22:AD25)</f>
        <v>333054.99999999994</v>
      </c>
      <c r="AE30" s="6">
        <f>SUM(AE22:AE25)</f>
        <v>83995</v>
      </c>
      <c r="AF30" s="2"/>
      <c r="AG30" s="2"/>
      <c r="AH30" s="3"/>
      <c r="AJ30" s="44" t="s">
        <v>13</v>
      </c>
      <c r="AK30" s="24">
        <f t="shared" si="7"/>
        <v>553.2702041194085</v>
      </c>
      <c r="AL30" s="6">
        <f t="shared" si="8"/>
        <v>675.9240095539801</v>
      </c>
      <c r="AM30" s="6">
        <f t="shared" si="9"/>
        <v>66.92621734626691</v>
      </c>
      <c r="AN30" s="2">
        <f>AK30/$AK$9</f>
        <v>0.49867172395786125</v>
      </c>
      <c r="AO30" s="2">
        <f t="shared" si="11"/>
        <v>0.6092216580599502</v>
      </c>
      <c r="AP30" s="3">
        <f t="shared" si="12"/>
        <v>0.060321723334370116</v>
      </c>
    </row>
    <row r="31" spans="1:42" ht="16.5" customHeight="1">
      <c r="A31" s="8"/>
      <c r="B31" s="15" t="s">
        <v>14</v>
      </c>
      <c r="C31" s="6">
        <f>SUM(C23:C25)</f>
        <v>5290047719.875999</v>
      </c>
      <c r="D31" s="6">
        <f>SUM(D23:D25)</f>
        <v>4249913443.29</v>
      </c>
      <c r="E31" s="6">
        <f>SUM(E23:E25)</f>
        <v>1040134276.5859997</v>
      </c>
      <c r="F31" s="2">
        <f t="shared" si="15"/>
        <v>42.96544051372639</v>
      </c>
      <c r="G31" s="2">
        <f t="shared" si="15"/>
        <v>34.517534227544324</v>
      </c>
      <c r="H31" s="3">
        <f t="shared" si="15"/>
        <v>8.447906286182075</v>
      </c>
      <c r="I31" s="26"/>
      <c r="J31" s="26"/>
      <c r="K31" s="15" t="s">
        <v>14</v>
      </c>
      <c r="L31" s="6">
        <f>SUM(L23:L25)</f>
        <v>5078346382.33</v>
      </c>
      <c r="M31" s="6">
        <f>SUM(M23:M25)</f>
        <v>4030350008.0899997</v>
      </c>
      <c r="N31" s="6">
        <f>SUM(N23:N25)</f>
        <v>1047996374.24</v>
      </c>
      <c r="O31" s="54"/>
      <c r="P31" s="54"/>
      <c r="Q31" s="55"/>
      <c r="R31" s="8"/>
      <c r="S31" s="8"/>
      <c r="T31" s="15" t="s">
        <v>14</v>
      </c>
      <c r="U31" s="6">
        <f t="shared" si="16"/>
        <v>211701337.54599953</v>
      </c>
      <c r="V31" s="6">
        <f t="shared" si="17"/>
        <v>219563435.2000003</v>
      </c>
      <c r="W31" s="6">
        <f t="shared" si="18"/>
        <v>-7862097.654000282</v>
      </c>
      <c r="X31" s="2">
        <f t="shared" si="19"/>
        <v>0.13060561412870364</v>
      </c>
      <c r="Y31" s="2">
        <f t="shared" si="19"/>
        <v>0.13545600432625018</v>
      </c>
      <c r="Z31" s="3">
        <f t="shared" si="19"/>
        <v>-0.004850390197546255</v>
      </c>
      <c r="AA31" s="8"/>
      <c r="AB31" s="15" t="s">
        <v>14</v>
      </c>
      <c r="AC31" s="6">
        <f>SUM(AC23:AC25)</f>
        <v>376684.99999999994</v>
      </c>
      <c r="AD31" s="6">
        <f>SUM(AD23:AD25)</f>
        <v>300969.99999999994</v>
      </c>
      <c r="AE31" s="6">
        <f>SUM(AE23:AE25)</f>
        <v>75714.99999999999</v>
      </c>
      <c r="AF31" s="2"/>
      <c r="AG31" s="2"/>
      <c r="AH31" s="3"/>
      <c r="AJ31" s="44" t="s">
        <v>14</v>
      </c>
      <c r="AK31" s="24">
        <f t="shared" si="7"/>
        <v>562.0115946905228</v>
      </c>
      <c r="AL31" s="6">
        <f t="shared" si="8"/>
        <v>729.5193381400151</v>
      </c>
      <c r="AM31" s="6">
        <f t="shared" si="9"/>
        <v>-103.83804601466399</v>
      </c>
      <c r="AN31" s="2">
        <f t="shared" si="10"/>
        <v>0.5065504860408918</v>
      </c>
      <c r="AO31" s="2">
        <f t="shared" si="11"/>
        <v>0.6575280275392614</v>
      </c>
      <c r="AP31" s="3">
        <f t="shared" si="12"/>
        <v>-0.09359097423466646</v>
      </c>
    </row>
    <row r="32" spans="1:42" ht="16.5" customHeight="1">
      <c r="A32" s="8"/>
      <c r="B32" s="15" t="s">
        <v>15</v>
      </c>
      <c r="C32" s="24">
        <f>SUM(C24:C25)</f>
        <v>4288953091.645999</v>
      </c>
      <c r="D32" s="6">
        <f>SUM(D24:D25)</f>
        <v>3327966320.5899997</v>
      </c>
      <c r="E32" s="6">
        <f>SUM(E24:E25)</f>
        <v>960986771.0559998</v>
      </c>
      <c r="F32" s="2">
        <f t="shared" si="15"/>
        <v>34.83461183779238</v>
      </c>
      <c r="G32" s="2">
        <f t="shared" si="15"/>
        <v>27.029536698082225</v>
      </c>
      <c r="H32" s="3">
        <f t="shared" si="15"/>
        <v>7.805075139710156</v>
      </c>
      <c r="I32" s="26"/>
      <c r="J32" s="26"/>
      <c r="K32" s="15" t="s">
        <v>15</v>
      </c>
      <c r="L32" s="24">
        <f>SUM(L24:L25)</f>
        <v>4057503503.79</v>
      </c>
      <c r="M32" s="6">
        <f>SUM(M24:M25)</f>
        <v>3084471655.0599995</v>
      </c>
      <c r="N32" s="6">
        <f>SUM(N24:N25)</f>
        <v>973031848.73</v>
      </c>
      <c r="O32" s="54"/>
      <c r="P32" s="54"/>
      <c r="Q32" s="55"/>
      <c r="R32" s="8"/>
      <c r="S32" s="8"/>
      <c r="T32" s="15" t="s">
        <v>15</v>
      </c>
      <c r="U32" s="6">
        <f t="shared" si="16"/>
        <v>231449587.855999</v>
      </c>
      <c r="V32" s="6">
        <f t="shared" si="17"/>
        <v>243494665.5300002</v>
      </c>
      <c r="W32" s="6">
        <f t="shared" si="18"/>
        <v>-12045077.674000263</v>
      </c>
      <c r="X32" s="2">
        <f t="shared" si="19"/>
        <v>0.14278896823313586</v>
      </c>
      <c r="Y32" s="2">
        <f t="shared" si="19"/>
        <v>0.15021997828284347</v>
      </c>
      <c r="Z32" s="3">
        <f t="shared" si="19"/>
        <v>-0.007431010049707025</v>
      </c>
      <c r="AA32" s="8"/>
      <c r="AB32" s="15" t="s">
        <v>15</v>
      </c>
      <c r="AC32" s="24">
        <f>SUM(AC24:AC25)</f>
        <v>298445.99999999994</v>
      </c>
      <c r="AD32" s="6">
        <f>SUM(AD24:AD25)</f>
        <v>237076.99999999994</v>
      </c>
      <c r="AE32" s="6">
        <f>SUM(AE24:AE25)</f>
        <v>61368.99999999999</v>
      </c>
      <c r="AF32" s="2"/>
      <c r="AG32" s="2"/>
      <c r="AH32" s="3"/>
      <c r="AJ32" s="44" t="s">
        <v>15</v>
      </c>
      <c r="AK32" s="24">
        <f t="shared" si="7"/>
        <v>775.5157980204092</v>
      </c>
      <c r="AL32" s="6">
        <f t="shared" si="8"/>
        <v>1027.0699626281769</v>
      </c>
      <c r="AM32" s="6">
        <f t="shared" si="9"/>
        <v>-196.27299897342738</v>
      </c>
      <c r="AN32" s="2">
        <f t="shared" si="10"/>
        <v>0.6989854090749648</v>
      </c>
      <c r="AO32" s="2">
        <f t="shared" si="11"/>
        <v>0.9257154010386411</v>
      </c>
      <c r="AP32" s="3">
        <f t="shared" si="12"/>
        <v>-0.17690414924880846</v>
      </c>
    </row>
    <row r="33" spans="1:42" ht="16.5" customHeight="1">
      <c r="A33" s="8"/>
      <c r="B33" s="25" t="s">
        <v>68</v>
      </c>
      <c r="C33" s="6">
        <f>D33+E33</f>
        <v>5419793641.690889</v>
      </c>
      <c r="D33" s="6">
        <v>1996696635.1339025</v>
      </c>
      <c r="E33" s="6">
        <v>3423097006.5569873</v>
      </c>
      <c r="F33" s="2">
        <f t="shared" si="15"/>
        <v>44.01922886892235</v>
      </c>
      <c r="G33" s="2">
        <f t="shared" si="15"/>
        <v>16.217046621049054</v>
      </c>
      <c r="H33" s="3">
        <f>E33/$C$9*100</f>
        <v>27.802182247873297</v>
      </c>
      <c r="I33" s="26"/>
      <c r="J33" s="26"/>
      <c r="K33" s="25" t="s">
        <v>108</v>
      </c>
      <c r="L33" s="6">
        <f>M33+N33</f>
        <v>4233170497.3916445</v>
      </c>
      <c r="M33" s="6">
        <v>1563781098.8042448</v>
      </c>
      <c r="N33" s="6">
        <v>2669389398.5874</v>
      </c>
      <c r="O33" s="54"/>
      <c r="P33" s="54"/>
      <c r="Q33" s="55"/>
      <c r="R33" s="8"/>
      <c r="S33" s="8"/>
      <c r="T33" s="25" t="s">
        <v>108</v>
      </c>
      <c r="U33" s="24">
        <f t="shared" si="16"/>
        <v>1186623144.2992449</v>
      </c>
      <c r="V33" s="6">
        <f t="shared" si="17"/>
        <v>432915536.3296578</v>
      </c>
      <c r="W33" s="6">
        <f t="shared" si="18"/>
        <v>753707607.9695873</v>
      </c>
      <c r="X33" s="2">
        <f t="shared" si="19"/>
        <v>0.7320673846326617</v>
      </c>
      <c r="Y33" s="2">
        <f t="shared" si="19"/>
        <v>0.2670800295529853</v>
      </c>
      <c r="Z33" s="3">
        <f t="shared" si="19"/>
        <v>0.46498735507967665</v>
      </c>
      <c r="AA33" s="8"/>
      <c r="AB33" s="25" t="s">
        <v>108</v>
      </c>
      <c r="AC33" s="6">
        <f>AD33+AE33</f>
        <v>890764.0000000001</v>
      </c>
      <c r="AD33" s="6">
        <v>362672.0000000008</v>
      </c>
      <c r="AE33" s="6">
        <v>528091.9999999993</v>
      </c>
      <c r="AF33" s="2"/>
      <c r="AG33" s="2"/>
      <c r="AH33" s="3"/>
      <c r="AJ33" s="46" t="s">
        <v>108</v>
      </c>
      <c r="AK33" s="24">
        <f t="shared" si="7"/>
        <v>1332.1408861373436</v>
      </c>
      <c r="AL33" s="6">
        <f t="shared" si="8"/>
        <v>1193.6833732123152</v>
      </c>
      <c r="AM33" s="6">
        <f t="shared" si="9"/>
        <v>1427.2278466054936</v>
      </c>
      <c r="AN33" s="2">
        <f t="shared" si="10"/>
        <v>1.2006809463057415</v>
      </c>
      <c r="AO33" s="2">
        <f t="shared" si="11"/>
        <v>1.0758868653103002</v>
      </c>
      <c r="AP33" s="3">
        <f t="shared" si="12"/>
        <v>1.2863844202132784</v>
      </c>
    </row>
    <row r="34" spans="1:42" ht="16.5" customHeight="1">
      <c r="A34" s="8"/>
      <c r="B34" s="15" t="s">
        <v>69</v>
      </c>
      <c r="C34" s="6">
        <f>D34+E34</f>
        <v>1241799911.7397997</v>
      </c>
      <c r="D34" s="6">
        <v>992425206.8637999</v>
      </c>
      <c r="E34" s="6">
        <v>249374704.87599975</v>
      </c>
      <c r="F34" s="2">
        <f t="shared" si="15"/>
        <v>10.085822106545704</v>
      </c>
      <c r="G34" s="2">
        <f t="shared" si="15"/>
        <v>8.060416171600943</v>
      </c>
      <c r="H34" s="3">
        <f>E34/$C$9*100</f>
        <v>2.0254059349447595</v>
      </c>
      <c r="I34" s="26"/>
      <c r="J34" s="26"/>
      <c r="K34" s="15" t="s">
        <v>109</v>
      </c>
      <c r="L34" s="6">
        <f>M34+N34</f>
        <v>1038418595.151805</v>
      </c>
      <c r="M34" s="6">
        <v>832515922.2978052</v>
      </c>
      <c r="N34" s="6">
        <v>205902672.85399985</v>
      </c>
      <c r="O34" s="54"/>
      <c r="P34" s="54"/>
      <c r="Q34" s="55"/>
      <c r="R34" s="8"/>
      <c r="S34" s="8"/>
      <c r="T34" s="15" t="s">
        <v>109</v>
      </c>
      <c r="U34" s="24">
        <f t="shared" si="16"/>
        <v>203381316.5879947</v>
      </c>
      <c r="V34" s="6">
        <f t="shared" si="17"/>
        <v>159909284.56599474</v>
      </c>
      <c r="W34" s="6">
        <f t="shared" si="18"/>
        <v>43472032.021999896</v>
      </c>
      <c r="X34" s="2">
        <f t="shared" si="19"/>
        <v>0.12547271577586355</v>
      </c>
      <c r="Y34" s="2">
        <f t="shared" si="19"/>
        <v>0.09865336968447526</v>
      </c>
      <c r="Z34" s="3">
        <f t="shared" si="19"/>
        <v>0.02681934609138825</v>
      </c>
      <c r="AA34" s="8"/>
      <c r="AB34" s="15" t="s">
        <v>109</v>
      </c>
      <c r="AC34" s="6">
        <f>AD34+AE34</f>
        <v>154299.00000000003</v>
      </c>
      <c r="AD34" s="6">
        <v>117434</v>
      </c>
      <c r="AE34" s="6">
        <v>36865.00000000003</v>
      </c>
      <c r="AF34" s="2"/>
      <c r="AG34" s="2"/>
      <c r="AH34" s="3"/>
      <c r="AJ34" s="44" t="s">
        <v>109</v>
      </c>
      <c r="AK34" s="24">
        <f t="shared" si="7"/>
        <v>1318.098734197854</v>
      </c>
      <c r="AL34" s="6">
        <f t="shared" si="8"/>
        <v>1361.6949483624396</v>
      </c>
      <c r="AM34" s="6">
        <f t="shared" si="9"/>
        <v>1179.2223524209917</v>
      </c>
      <c r="AN34" s="2">
        <f t="shared" si="10"/>
        <v>1.1880245190056509</v>
      </c>
      <c r="AO34" s="2">
        <f t="shared" si="11"/>
        <v>1.2273185187793998</v>
      </c>
      <c r="AP34" s="3">
        <f t="shared" si="12"/>
        <v>1.062852904481563</v>
      </c>
    </row>
    <row r="35" spans="1:42" ht="16.5" customHeight="1">
      <c r="A35" s="8"/>
      <c r="B35" s="15" t="s">
        <v>70</v>
      </c>
      <c r="C35" s="6">
        <f>D35+E35</f>
        <v>361170749.6079999</v>
      </c>
      <c r="D35" s="6">
        <v>265127372.57799995</v>
      </c>
      <c r="E35" s="6">
        <v>96043377.02999997</v>
      </c>
      <c r="F35" s="2">
        <f t="shared" si="15"/>
        <v>2.933406498258249</v>
      </c>
      <c r="G35" s="2">
        <f t="shared" si="15"/>
        <v>2.153348128082226</v>
      </c>
      <c r="H35" s="3">
        <f>E35/$C$9*100</f>
        <v>0.7800583701760231</v>
      </c>
      <c r="I35" s="26"/>
      <c r="J35" s="26"/>
      <c r="K35" s="15" t="s">
        <v>110</v>
      </c>
      <c r="L35" s="6">
        <f>M35+N35</f>
        <v>341917565.45600003</v>
      </c>
      <c r="M35" s="6">
        <v>259311558.806</v>
      </c>
      <c r="N35" s="6">
        <v>82606006.65000004</v>
      </c>
      <c r="O35" s="54"/>
      <c r="P35" s="54"/>
      <c r="Q35" s="55"/>
      <c r="R35" s="8"/>
      <c r="S35" s="8"/>
      <c r="T35" s="15" t="s">
        <v>110</v>
      </c>
      <c r="U35" s="24">
        <f t="shared" si="16"/>
        <v>19253184.15199989</v>
      </c>
      <c r="V35" s="6">
        <f t="shared" si="17"/>
        <v>5815813.771999955</v>
      </c>
      <c r="W35" s="6">
        <f t="shared" si="18"/>
        <v>13437370.379999936</v>
      </c>
      <c r="X35" s="2">
        <f t="shared" si="19"/>
        <v>0.011877931284012747</v>
      </c>
      <c r="Y35" s="2">
        <f t="shared" si="19"/>
        <v>0.0035879694391877976</v>
      </c>
      <c r="Z35" s="3">
        <f t="shared" si="19"/>
        <v>0.00828996184482495</v>
      </c>
      <c r="AA35" s="8"/>
      <c r="AB35" s="15" t="s">
        <v>110</v>
      </c>
      <c r="AC35" s="6">
        <f>AD35+AE35</f>
        <v>39514.99999999996</v>
      </c>
      <c r="AD35" s="6">
        <v>31334.999999999964</v>
      </c>
      <c r="AE35" s="6">
        <v>8179.999999999997</v>
      </c>
      <c r="AF35" s="2"/>
      <c r="AG35" s="2"/>
      <c r="AH35" s="3"/>
      <c r="AJ35" s="44" t="s">
        <v>110</v>
      </c>
      <c r="AK35" s="24">
        <f t="shared" si="7"/>
        <v>487.23735675059874</v>
      </c>
      <c r="AL35" s="6">
        <f t="shared" si="8"/>
        <v>185.6012054252421</v>
      </c>
      <c r="AM35" s="6">
        <f t="shared" si="9"/>
        <v>1642.7103154034157</v>
      </c>
      <c r="AN35" s="2">
        <f t="shared" si="10"/>
        <v>0.4391552099831743</v>
      </c>
      <c r="AO35" s="2">
        <f t="shared" si="11"/>
        <v>0.1672854825525492</v>
      </c>
      <c r="AP35" s="3">
        <f t="shared" si="12"/>
        <v>1.4806023871272613</v>
      </c>
    </row>
    <row r="36" spans="1:42" ht="16.5" customHeight="1">
      <c r="A36" s="8"/>
      <c r="B36" s="17" t="s">
        <v>71</v>
      </c>
      <c r="C36" s="18">
        <f>D36+E36</f>
        <v>5289567786.716002</v>
      </c>
      <c r="D36" s="7">
        <v>4249530710.1300025</v>
      </c>
      <c r="E36" s="7">
        <v>1040037076.5859996</v>
      </c>
      <c r="F36" s="4">
        <f t="shared" si="15"/>
        <v>42.96154252627366</v>
      </c>
      <c r="G36" s="4">
        <f t="shared" si="15"/>
        <v>34.514425692482014</v>
      </c>
      <c r="H36" s="5">
        <f>E36/$C$9*100</f>
        <v>8.447116833791647</v>
      </c>
      <c r="I36" s="26"/>
      <c r="J36" s="26"/>
      <c r="K36" s="17" t="s">
        <v>111</v>
      </c>
      <c r="L36" s="18">
        <f>M36+N36</f>
        <v>5077904777.170005</v>
      </c>
      <c r="M36" s="7">
        <v>4030003934.9300056</v>
      </c>
      <c r="N36" s="7">
        <v>1047900842.2399995</v>
      </c>
      <c r="O36" s="56"/>
      <c r="P36" s="56"/>
      <c r="Q36" s="57"/>
      <c r="R36" s="8"/>
      <c r="S36" s="8"/>
      <c r="T36" s="17" t="s">
        <v>111</v>
      </c>
      <c r="U36" s="18">
        <f t="shared" si="16"/>
        <v>211663009.54599762</v>
      </c>
      <c r="V36" s="7">
        <f t="shared" si="17"/>
        <v>219526775.19999695</v>
      </c>
      <c r="W36" s="7">
        <f t="shared" si="18"/>
        <v>-7863765.653999925</v>
      </c>
      <c r="X36" s="4">
        <f t="shared" si="19"/>
        <v>0.13058196830748872</v>
      </c>
      <c r="Y36" s="4">
        <f t="shared" si="19"/>
        <v>0.1354333875498524</v>
      </c>
      <c r="Z36" s="5">
        <f t="shared" si="19"/>
        <v>-0.00485141924236404</v>
      </c>
      <c r="AA36" s="8"/>
      <c r="AB36" s="17" t="s">
        <v>111</v>
      </c>
      <c r="AC36" s="18">
        <f>AD36+AE36</f>
        <v>376385.0000000003</v>
      </c>
      <c r="AD36" s="7">
        <v>300770.0000000003</v>
      </c>
      <c r="AE36" s="7">
        <v>75615.00000000001</v>
      </c>
      <c r="AF36" s="4"/>
      <c r="AG36" s="4"/>
      <c r="AH36" s="5"/>
      <c r="AJ36" s="47" t="s">
        <v>111</v>
      </c>
      <c r="AK36" s="18">
        <f t="shared" si="7"/>
        <v>562.3577176189207</v>
      </c>
      <c r="AL36" s="7">
        <f t="shared" si="8"/>
        <v>729.8825521162241</v>
      </c>
      <c r="AM36" s="7">
        <f t="shared" si="9"/>
        <v>-103.99742979567445</v>
      </c>
      <c r="AN36" s="4">
        <f t="shared" si="10"/>
        <v>0.5068624524473969</v>
      </c>
      <c r="AO36" s="4">
        <f t="shared" si="11"/>
        <v>0.6578553983941046</v>
      </c>
      <c r="AP36" s="5">
        <f t="shared" si="12"/>
        <v>-0.0937346295124234</v>
      </c>
    </row>
    <row r="37" spans="1:42" ht="6.75" customHeight="1">
      <c r="A37" s="8"/>
      <c r="B37" s="19"/>
      <c r="C37" s="6"/>
      <c r="D37" s="6"/>
      <c r="E37" s="6"/>
      <c r="F37" s="2"/>
      <c r="G37" s="2"/>
      <c r="H37" s="2"/>
      <c r="I37" s="26"/>
      <c r="J37" s="26"/>
      <c r="K37" s="19"/>
      <c r="L37" s="6"/>
      <c r="M37" s="6"/>
      <c r="N37" s="6"/>
      <c r="O37" s="2"/>
      <c r="P37" s="2"/>
      <c r="Q37" s="2"/>
      <c r="R37" s="8"/>
      <c r="S37" s="8"/>
      <c r="T37" s="19"/>
      <c r="U37" s="6"/>
      <c r="V37" s="6"/>
      <c r="W37" s="6"/>
      <c r="X37" s="2"/>
      <c r="Y37" s="2"/>
      <c r="Z37" s="2"/>
      <c r="AA37" s="8"/>
      <c r="AJ37" s="19"/>
      <c r="AK37" s="6"/>
      <c r="AL37" s="6"/>
      <c r="AM37" s="6"/>
      <c r="AN37" s="2"/>
      <c r="AO37" s="2"/>
      <c r="AP37" s="2"/>
    </row>
    <row r="38" spans="1:42" ht="12" customHeight="1">
      <c r="A38" s="8"/>
      <c r="B38" s="19" t="s">
        <v>72</v>
      </c>
      <c r="C38" s="8"/>
      <c r="D38" s="8"/>
      <c r="E38" s="8"/>
      <c r="F38" s="8"/>
      <c r="G38" s="8"/>
      <c r="H38" s="8"/>
      <c r="I38" s="26"/>
      <c r="J38" s="26"/>
      <c r="K38" s="19" t="s">
        <v>117</v>
      </c>
      <c r="L38" s="8"/>
      <c r="M38" s="8"/>
      <c r="N38" s="8"/>
      <c r="O38" s="8"/>
      <c r="P38" s="8"/>
      <c r="Q38" s="8"/>
      <c r="R38" s="8"/>
      <c r="S38" s="8"/>
      <c r="T38" s="28" t="s">
        <v>112</v>
      </c>
      <c r="U38" s="8"/>
      <c r="V38" s="8"/>
      <c r="W38" s="8"/>
      <c r="X38" s="8"/>
      <c r="Y38" s="8"/>
      <c r="Z38" s="8"/>
      <c r="AA38" s="8"/>
      <c r="AB38" s="51" t="s">
        <v>134</v>
      </c>
      <c r="AJ38" s="28" t="s">
        <v>132</v>
      </c>
      <c r="AK38" s="8"/>
      <c r="AL38" s="8"/>
      <c r="AM38" s="8"/>
      <c r="AN38" s="8"/>
      <c r="AO38" s="8"/>
      <c r="AP38" s="8"/>
    </row>
    <row r="39" spans="1:42" ht="12" customHeight="1">
      <c r="A39" s="8"/>
      <c r="B39" s="19" t="s">
        <v>73</v>
      </c>
      <c r="C39" s="8"/>
      <c r="D39" s="8"/>
      <c r="E39" s="8"/>
      <c r="F39" s="8"/>
      <c r="G39" s="8"/>
      <c r="H39" s="8"/>
      <c r="I39" s="26"/>
      <c r="J39" s="26"/>
      <c r="K39" s="19" t="s">
        <v>118</v>
      </c>
      <c r="L39" s="8"/>
      <c r="M39" s="8"/>
      <c r="N39" s="8"/>
      <c r="O39" s="8"/>
      <c r="P39" s="8"/>
      <c r="Q39" s="8"/>
      <c r="R39" s="8"/>
      <c r="S39" s="8"/>
      <c r="T39" s="28" t="s">
        <v>119</v>
      </c>
      <c r="U39" s="8"/>
      <c r="V39" s="8"/>
      <c r="W39" s="8"/>
      <c r="X39" s="8"/>
      <c r="Y39" s="8"/>
      <c r="Z39" s="8"/>
      <c r="AA39" s="8"/>
      <c r="AB39" s="51" t="s">
        <v>131</v>
      </c>
      <c r="AJ39" s="28" t="s">
        <v>129</v>
      </c>
      <c r="AK39" s="8"/>
      <c r="AL39" s="8"/>
      <c r="AM39" s="8"/>
      <c r="AN39" s="8"/>
      <c r="AO39" s="8"/>
      <c r="AP39" s="8"/>
    </row>
    <row r="40" spans="2:37" ht="12" customHeight="1">
      <c r="B40" s="19" t="s">
        <v>74</v>
      </c>
      <c r="K40" s="33" t="s">
        <v>92</v>
      </c>
      <c r="T40" s="34" t="s">
        <v>94</v>
      </c>
      <c r="U40" s="8"/>
      <c r="AJ40" s="28" t="s">
        <v>133</v>
      </c>
      <c r="AK40" s="8"/>
    </row>
    <row r="41" spans="2:36" ht="15">
      <c r="B41" s="19" t="s">
        <v>120</v>
      </c>
      <c r="K41" s="19" t="s">
        <v>120</v>
      </c>
      <c r="T41" s="19" t="s">
        <v>120</v>
      </c>
      <c r="AJ41" s="51" t="s">
        <v>130</v>
      </c>
    </row>
    <row r="42" spans="2:36" ht="15">
      <c r="B42" s="19" t="s">
        <v>121</v>
      </c>
      <c r="K42" s="19" t="s">
        <v>121</v>
      </c>
      <c r="T42" s="19" t="s">
        <v>121</v>
      </c>
      <c r="AJ42" s="51" t="s">
        <v>131</v>
      </c>
    </row>
  </sheetData>
  <sheetProtection/>
  <mergeCells count="10">
    <mergeCell ref="AB5:AB7"/>
    <mergeCell ref="AC5:AH5"/>
    <mergeCell ref="AJ5:AJ7"/>
    <mergeCell ref="AK5:AP5"/>
    <mergeCell ref="B5:B7"/>
    <mergeCell ref="C5:H5"/>
    <mergeCell ref="K5:K7"/>
    <mergeCell ref="L5:Q5"/>
    <mergeCell ref="T5:T7"/>
    <mergeCell ref="U5:Z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scale="97" r:id="rId1"/>
  <headerFooter>
    <oddFooter>&amp;CV-7-3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2014-11-10T03:12:55Z</cp:lastPrinted>
  <dcterms:created xsi:type="dcterms:W3CDTF">2009-05-05T14:52:36Z</dcterms:created>
  <dcterms:modified xsi:type="dcterms:W3CDTF">2015-01-20T08:09:24Z</dcterms:modified>
  <cp:category/>
  <cp:version/>
  <cp:contentType/>
  <cp:contentStatus/>
</cp:coreProperties>
</file>