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activeTab="0"/>
  </bookViews>
  <sheets>
    <sheet name="Table 27-1" sheetId="1" r:id="rId1"/>
    <sheet name="Table 27-2" sheetId="2" r:id="rId2"/>
    <sheet name="Table 27-3" sheetId="3" r:id="rId3"/>
  </sheets>
  <definedNames>
    <definedName name="_xlnm.Print_Area" localSheetId="0">'Table 27-1'!$Q$1:$X$38</definedName>
    <definedName name="_xlnm.Print_Area" localSheetId="1">'Table 27-2'!$AH$1:$AO$42</definedName>
    <definedName name="_xlnm.Print_Area" localSheetId="2">'Table 27-3'!$AJ$1:$AP$42</definedName>
  </definedNames>
  <calcPr fullCalcOnLoad="1"/>
</workbook>
</file>

<file path=xl/sharedStrings.xml><?xml version="1.0" encoding="utf-8"?>
<sst xmlns="http://schemas.openxmlformats.org/spreadsheetml/2006/main" count="518" uniqueCount="146">
  <si>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</si>
  <si>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</si>
  <si>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</si>
  <si>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</si>
  <si>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</si>
  <si>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</si>
  <si>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</si>
  <si>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</si>
  <si>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</si>
  <si>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</si>
  <si>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</si>
  <si>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</si>
  <si>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</si>
  <si>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</si>
  <si>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</si>
  <si>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</si>
  <si>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</si>
  <si>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</si>
  <si>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</si>
  <si>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</si>
  <si>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</si>
  <si>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</si>
  <si>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</si>
  <si>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</si>
  <si>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</si>
  <si>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</si>
  <si>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</si>
  <si>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11-50</t>
  </si>
  <si>
    <t>101 and over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</si>
  <si>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</si>
  <si>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</si>
  <si>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</si>
  <si>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</si>
  <si>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</si>
  <si>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</si>
  <si>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</si>
  <si>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</si>
  <si>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</si>
  <si>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</si>
  <si>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</si>
  <si>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Expenses is in 2010.</t>
  </si>
  <si>
    <t xml:space="preserve">   On the other hand, regarding establishments not having Income Statement, </t>
  </si>
  <si>
    <t>(proportion to total)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</si>
  <si>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</si>
  <si>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</si>
  <si>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</si>
  <si>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</si>
  <si>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</si>
  <si>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</si>
  <si>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</si>
  <si>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</si>
  <si>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</si>
  <si>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</si>
  <si>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</si>
  <si>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Sales is in 2010.</t>
  </si>
  <si>
    <t xml:space="preserve">   On the other hand, regarding establishments not having Income Statement, </t>
  </si>
  <si>
    <t xml:space="preserve">   Annual Sales is estimated from daily or monthly sales in February 2011 or recent month.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</si>
  <si>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</si>
  <si>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</si>
  <si>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</si>
  <si>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</si>
  <si>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</si>
  <si>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</si>
  <si>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</si>
  <si>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</si>
  <si>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</si>
  <si>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</si>
  <si>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</si>
  <si>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Sales is in 2010.</t>
  </si>
  <si>
    <t xml:space="preserve">   On the other hand, regarding establishments not having Income Statement, </t>
  </si>
  <si>
    <t xml:space="preserve">   Annual Sales is estimated from daily or monthly sales in February 2011 or recent month.</t>
  </si>
  <si>
    <t xml:space="preserve">Size of Persons Engaged </t>
  </si>
  <si>
    <t>Sex of Representative</t>
  </si>
  <si>
    <t>Both Sexes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</si>
  <si>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</si>
  <si>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</si>
  <si>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</si>
  <si>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</si>
  <si>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</si>
  <si>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</si>
  <si>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</si>
  <si>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</si>
  <si>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</si>
  <si>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</si>
  <si>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</si>
  <si>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* Annual Profit and Loss = Annual Sales - Annual Expenses </t>
  </si>
  <si>
    <t>(proportion to average)</t>
  </si>
  <si>
    <t xml:space="preserve">   Annual Expenses is estimated from daily or monthly expenses in February 2011 or recent month.</t>
  </si>
  <si>
    <t xml:space="preserve">   Annual Profit and Loss per Entity = Annual Profit and Loss/ Number of Entities</t>
  </si>
  <si>
    <t xml:space="preserve"> Annual Profit and Loss per Person Engaged = Annual Profit and Loss/ Number of Persons Engaged</t>
  </si>
  <si>
    <t xml:space="preserve">Size of Persons Engaged </t>
  </si>
  <si>
    <t>Sex of Representative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</si>
  <si>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</si>
  <si>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</si>
  <si>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</si>
  <si>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</si>
  <si>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</si>
  <si>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</si>
  <si>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</si>
  <si>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</si>
  <si>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</si>
  <si>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</si>
  <si>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</si>
  <si>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</si>
  <si>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</si>
  <si>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</si>
  <si>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* Annual Profit and Loss = Annual Sales - Annual Expenses </t>
  </si>
  <si>
    <t xml:space="preserve">Table 27-3. Annual Profit and Loss per Person Engaged by Size of Persons Engaged </t>
  </si>
  <si>
    <t>(USD / person engaged)</t>
  </si>
  <si>
    <t>(proportion to total)</t>
  </si>
  <si>
    <t>(proportion to average)</t>
  </si>
  <si>
    <t>*  Regarding establishments having Income Statement, Annual Expenses is in 2010.</t>
  </si>
  <si>
    <t xml:space="preserve">   On the other hand, regarding establishments not having Income Statement, </t>
  </si>
  <si>
    <t>* The formula for calculating Annual Profit and Loss per Person Engaged is as follows:</t>
  </si>
  <si>
    <t xml:space="preserve">* The entities with no sale, sales not reported, and no expenses and expenses not reported </t>
  </si>
  <si>
    <t>are excluded from calculation of "Annual Profit and Loss per Entity".</t>
  </si>
  <si>
    <t xml:space="preserve">   are excluded from calculation of "Annual Profit and Loss per Entity".</t>
  </si>
  <si>
    <t xml:space="preserve">Table 27-1. Annual Profit and Loss by Size of Persons Engaged and Sex of </t>
  </si>
  <si>
    <t xml:space="preserve">1) Annual Profit and Loss = Annual Sales - Annual Expenses </t>
  </si>
  <si>
    <t>2)The formula for calculating Annual Profit and Loss per Entity is as follows:</t>
  </si>
  <si>
    <t xml:space="preserve">Table 27-2. Annual Profit and Loss per Entity by Size of Persons Engaged  and Sex of </t>
  </si>
  <si>
    <t xml:space="preserve">    from calculation of "Annual Profit and Loss per Entity".</t>
  </si>
  <si>
    <t xml:space="preserve">* The entities with No sale, Sales not reported, and No expenses and Expenses not </t>
  </si>
  <si>
    <t xml:space="preserve">    reported are excluded from calculation of "Annual Profit and Loss per Entity".</t>
  </si>
  <si>
    <t>2)The formula for calculating Annual Profit and Loss per Person Engaged is as follows:</t>
  </si>
  <si>
    <t xml:space="preserve">3) The Persons Engaged of those Entities with No sale, Sales not reported, and No expenses and </t>
  </si>
  <si>
    <t xml:space="preserve">   Expenses not reported are excluded from calculation of "Annual Profit and Loss per Person Engage".</t>
  </si>
  <si>
    <t xml:space="preserve">1)Annual Profit and Loss = Annual Sales - Annual Expenses </t>
  </si>
  <si>
    <t xml:space="preserve">  Annual Profit and Loss per Person Engaged = Annual Profit and Loss/ Number of Persons Engaged</t>
  </si>
  <si>
    <t xml:space="preserve">* The Persons Engaged of those Entities with No sale, Sales not reported, and No expenses and </t>
  </si>
  <si>
    <t xml:space="preserve">3) The Entities with No sale, Sales not reported, and No expenses and Expenses not reported are excluded </t>
  </si>
  <si>
    <t xml:space="preserve">Table 21-2. Annual Sales* by Size of Persons Engaged </t>
  </si>
  <si>
    <t xml:space="preserve">Table 24-2. Annual Expenses* by Size of Persons Engaged </t>
  </si>
  <si>
    <t xml:space="preserve">Table 27-2. Annual Profit and Loss by Size of Persons Engaged </t>
  </si>
  <si>
    <t>Number of Persons Engaged by Size of Persons Engaged and Sex of Representative</t>
  </si>
  <si>
    <t>Number of Entities by Size of Persons Engaged and Sex of Representative</t>
  </si>
  <si>
    <t>(entities)</t>
  </si>
  <si>
    <t>(person engaged)</t>
  </si>
  <si>
    <t>-</t>
  </si>
  <si>
    <t xml:space="preserve">Table 24-1. Annual Expenses* by Size of Persons Engaged and Sex of </t>
  </si>
  <si>
    <t xml:space="preserve">Table 21-1. Annual Sales* by Size of Persons Engaged and Sex of </t>
  </si>
  <si>
    <t xml:space="preserve">            Representative - Tboung Khum (2011)</t>
  </si>
  <si>
    <t xml:space="preserve">            and Sex of Representative -Tboung Khum (2011)</t>
  </si>
  <si>
    <t xml:space="preserve">            and Sex of Representative - Tboung Khum (2011)</t>
  </si>
  <si>
    <t xml:space="preserve">   Tboung Khum (2011)</t>
  </si>
  <si>
    <t>(USD / entity)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</si>
</sst>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.0"/>
    <numFmt numFmtId="191" formatCode="#,##0;[Red]#,##0"/>
    <numFmt numFmtId="192" formatCode="#,##0.0"/>
    <numFmt numFmtId="193" formatCode="####.00"/>
    <numFmt numFmtId="194" formatCode="0.0;[Red]0.0"/>
    <numFmt numFmtId="195" formatCode="#,##0.0;[Red]\-#,##0.0"/>
    <numFmt numFmtId="196" formatCode="0_ ;[Red]\-0\ 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i/>
      <sz val="10"/>
      <name val="Arial Unicode MS"/>
      <family val="3"/>
    </font>
    <font>
      <sz val="9"/>
      <name val="Arial Unicode MS"/>
      <family val="3"/>
    </font>
    <font>
      <i/>
      <sz val="9"/>
      <name val="Arial Unicode MS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vertical="center"/>
    </xf>
    <xf numFmtId="189" fontId="2" fillId="0" borderId="25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62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wrapText="1"/>
      <protection/>
    </xf>
    <xf numFmtId="0" fontId="7" fillId="0" borderId="0" xfId="62" applyFont="1" applyFill="1" applyBorder="1" applyAlignment="1">
      <alignment horizontal="right" wrapText="1"/>
      <protection/>
    </xf>
    <xf numFmtId="0" fontId="8" fillId="0" borderId="0" xfId="6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94" fontId="2" fillId="0" borderId="0" xfId="0" applyNumberFormat="1" applyFont="1" applyFill="1" applyBorder="1" applyAlignment="1">
      <alignment vertical="center"/>
    </xf>
    <xf numFmtId="194" fontId="2" fillId="0" borderId="10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194" fontId="2" fillId="0" borderId="12" xfId="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wrapText="1"/>
      <protection/>
    </xf>
    <xf numFmtId="186" fontId="2" fillId="0" borderId="12" xfId="0" applyNumberFormat="1" applyFont="1" applyFill="1" applyBorder="1" applyAlignment="1">
      <alignment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10" xfId="0" applyNumberFormat="1" applyFont="1" applyFill="1" applyBorder="1" applyAlignment="1">
      <alignment horizontal="right" vertical="center"/>
    </xf>
    <xf numFmtId="195" fontId="2" fillId="0" borderId="26" xfId="0" applyNumberFormat="1" applyFont="1" applyFill="1" applyBorder="1" applyAlignment="1">
      <alignment horizontal="right" vertical="center"/>
    </xf>
    <xf numFmtId="195" fontId="2" fillId="0" borderId="21" xfId="0" applyNumberFormat="1" applyFont="1" applyFill="1" applyBorder="1" applyAlignment="1">
      <alignment horizontal="right" vertical="center"/>
    </xf>
    <xf numFmtId="195" fontId="2" fillId="0" borderId="11" xfId="0" applyNumberFormat="1" applyFont="1" applyFill="1" applyBorder="1" applyAlignment="1">
      <alignment horizontal="right" vertical="center"/>
    </xf>
    <xf numFmtId="195" fontId="2" fillId="0" borderId="12" xfId="0" applyNumberFormat="1" applyFont="1" applyFill="1" applyBorder="1" applyAlignment="1">
      <alignment horizontal="right" vertical="center"/>
    </xf>
    <xf numFmtId="38" fontId="2" fillId="0" borderId="26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21" xfId="0" applyNumberFormat="1" applyFont="1" applyFill="1" applyBorder="1" applyAlignment="1">
      <alignment horizontal="right" vertical="center"/>
    </xf>
    <xf numFmtId="38" fontId="2" fillId="0" borderId="11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1_1" xfId="61"/>
    <cellStyle name="標準_Table 24-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18.421875" style="1" customWidth="1"/>
    <col min="11" max="11" width="16.8515625" style="1" customWidth="1"/>
    <col min="12" max="12" width="16.421875" style="1" customWidth="1"/>
    <col min="13" max="13" width="17.140625" style="1" customWidth="1"/>
    <col min="14" max="16" width="10.7109375" style="1" customWidth="1"/>
    <col min="17" max="17" width="0.9921875" style="1" customWidth="1"/>
    <col min="18" max="18" width="18.421875" style="1" customWidth="1"/>
    <col min="19" max="19" width="11.57421875" style="1" customWidth="1"/>
    <col min="20" max="21" width="10.7109375" style="1" customWidth="1"/>
    <col min="22" max="22" width="11.8515625" style="1" customWidth="1"/>
    <col min="23" max="24" width="10.7109375" style="1" customWidth="1"/>
    <col min="25" max="25" width="2.57421875" style="1" customWidth="1"/>
    <col min="26" max="16384" width="9.140625" style="1" customWidth="1"/>
  </cols>
  <sheetData>
    <row r="1" spans="1:24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" customHeight="1">
      <c r="A2" s="8"/>
      <c r="B2" s="9" t="s">
        <v>140</v>
      </c>
      <c r="C2" s="9"/>
      <c r="D2" s="9"/>
      <c r="E2" s="9"/>
      <c r="F2" s="9"/>
      <c r="G2" s="9"/>
      <c r="H2" s="9"/>
      <c r="I2" s="8"/>
      <c r="J2" s="9" t="s">
        <v>139</v>
      </c>
      <c r="K2" s="9"/>
      <c r="L2" s="9"/>
      <c r="M2" s="9"/>
      <c r="N2" s="9"/>
      <c r="O2" s="9"/>
      <c r="P2" s="9"/>
      <c r="Q2" s="8"/>
      <c r="R2" s="9" t="s">
        <v>117</v>
      </c>
      <c r="S2" s="9"/>
      <c r="T2" s="9"/>
      <c r="U2" s="9"/>
      <c r="V2" s="9"/>
      <c r="W2" s="9"/>
      <c r="X2" s="9"/>
    </row>
    <row r="3" spans="1:24" ht="15" customHeight="1">
      <c r="A3" s="8"/>
      <c r="B3" s="9" t="s">
        <v>141</v>
      </c>
      <c r="C3" s="9"/>
      <c r="D3" s="9"/>
      <c r="E3" s="9"/>
      <c r="F3" s="9"/>
      <c r="G3" s="9"/>
      <c r="H3" s="9"/>
      <c r="I3" s="8"/>
      <c r="J3" s="9" t="s">
        <v>141</v>
      </c>
      <c r="K3" s="9"/>
      <c r="L3" s="9"/>
      <c r="M3" s="9"/>
      <c r="N3" s="9"/>
      <c r="O3" s="9"/>
      <c r="P3" s="9"/>
      <c r="Q3" s="8"/>
      <c r="R3" s="9" t="s">
        <v>141</v>
      </c>
      <c r="S3" s="9"/>
      <c r="T3" s="9"/>
      <c r="U3" s="9"/>
      <c r="V3" s="9"/>
      <c r="W3" s="9"/>
      <c r="X3" s="9"/>
    </row>
    <row r="4" spans="1:24" ht="15" customHeight="1">
      <c r="A4" s="8"/>
      <c r="B4" s="9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9"/>
      <c r="P4" s="9"/>
      <c r="Q4" s="8"/>
      <c r="R4" s="9"/>
      <c r="S4" s="9"/>
      <c r="T4" s="9"/>
      <c r="U4" s="9"/>
      <c r="V4" s="9"/>
      <c r="W4" s="9"/>
      <c r="X4" s="9"/>
    </row>
    <row r="5" spans="1:24" ht="15" customHeight="1">
      <c r="A5" s="8"/>
      <c r="B5" s="70" t="s">
        <v>71</v>
      </c>
      <c r="C5" s="73" t="s">
        <v>72</v>
      </c>
      <c r="D5" s="74"/>
      <c r="E5" s="74"/>
      <c r="F5" s="74"/>
      <c r="G5" s="74"/>
      <c r="H5" s="75"/>
      <c r="I5" s="8"/>
      <c r="J5" s="70" t="s">
        <v>90</v>
      </c>
      <c r="K5" s="73" t="s">
        <v>91</v>
      </c>
      <c r="L5" s="74"/>
      <c r="M5" s="74"/>
      <c r="N5" s="74"/>
      <c r="O5" s="74"/>
      <c r="P5" s="75"/>
      <c r="Q5" s="8"/>
      <c r="R5" s="70" t="s">
        <v>90</v>
      </c>
      <c r="S5" s="73" t="s">
        <v>91</v>
      </c>
      <c r="T5" s="74"/>
      <c r="U5" s="74"/>
      <c r="V5" s="74"/>
      <c r="W5" s="74"/>
      <c r="X5" s="75"/>
    </row>
    <row r="6" spans="1:24" ht="29.25" customHeight="1">
      <c r="A6" s="8"/>
      <c r="B6" s="71"/>
      <c r="C6" s="10" t="s">
        <v>73</v>
      </c>
      <c r="D6" s="11" t="s">
        <v>6</v>
      </c>
      <c r="E6" s="12" t="s">
        <v>7</v>
      </c>
      <c r="F6" s="13" t="s">
        <v>92</v>
      </c>
      <c r="G6" s="11" t="s">
        <v>6</v>
      </c>
      <c r="H6" s="12" t="s">
        <v>7</v>
      </c>
      <c r="I6" s="8"/>
      <c r="J6" s="71"/>
      <c r="K6" s="10" t="s">
        <v>92</v>
      </c>
      <c r="L6" s="11" t="s">
        <v>6</v>
      </c>
      <c r="M6" s="12" t="s">
        <v>7</v>
      </c>
      <c r="N6" s="13" t="s">
        <v>92</v>
      </c>
      <c r="O6" s="11" t="s">
        <v>6</v>
      </c>
      <c r="P6" s="12" t="s">
        <v>7</v>
      </c>
      <c r="Q6" s="8"/>
      <c r="R6" s="71"/>
      <c r="S6" s="10" t="s">
        <v>92</v>
      </c>
      <c r="T6" s="11" t="s">
        <v>6</v>
      </c>
      <c r="U6" s="12" t="s">
        <v>7</v>
      </c>
      <c r="V6" s="13" t="s">
        <v>92</v>
      </c>
      <c r="W6" s="11" t="s">
        <v>6</v>
      </c>
      <c r="X6" s="12" t="s">
        <v>7</v>
      </c>
    </row>
    <row r="7" spans="1:24" ht="15" customHeight="1">
      <c r="A7" s="8"/>
      <c r="B7" s="72"/>
      <c r="C7" s="20"/>
      <c r="D7" s="20" t="s">
        <v>93</v>
      </c>
      <c r="E7" s="21"/>
      <c r="F7" s="14"/>
      <c r="G7" s="20" t="s">
        <v>8</v>
      </c>
      <c r="H7" s="21"/>
      <c r="I7" s="8"/>
      <c r="J7" s="72"/>
      <c r="K7" s="20"/>
      <c r="L7" s="20" t="s">
        <v>93</v>
      </c>
      <c r="M7" s="21"/>
      <c r="N7" s="14"/>
      <c r="O7" s="20" t="s">
        <v>8</v>
      </c>
      <c r="P7" s="21"/>
      <c r="Q7" s="8"/>
      <c r="R7" s="72"/>
      <c r="S7" s="20"/>
      <c r="T7" s="20" t="s">
        <v>94</v>
      </c>
      <c r="U7" s="21"/>
      <c r="V7" s="14"/>
      <c r="W7" s="20" t="s">
        <v>8</v>
      </c>
      <c r="X7" s="21"/>
    </row>
    <row r="8" spans="1:24" ht="6.75" customHeight="1">
      <c r="A8" s="8"/>
      <c r="B8" s="15"/>
      <c r="C8" s="6"/>
      <c r="D8" s="6"/>
      <c r="E8" s="6"/>
      <c r="F8" s="2"/>
      <c r="G8" s="2"/>
      <c r="H8" s="3"/>
      <c r="I8" s="8"/>
      <c r="J8" s="15"/>
      <c r="K8" s="6"/>
      <c r="L8" s="6"/>
      <c r="M8" s="6"/>
      <c r="N8" s="2"/>
      <c r="O8" s="2"/>
      <c r="P8" s="3"/>
      <c r="Q8" s="8"/>
      <c r="R8" s="15"/>
      <c r="S8" s="6"/>
      <c r="T8" s="6"/>
      <c r="U8" s="6"/>
      <c r="V8" s="2"/>
      <c r="W8" s="2"/>
      <c r="X8" s="3"/>
    </row>
    <row r="9" spans="1:24" ht="15">
      <c r="A9" s="8"/>
      <c r="B9" s="15" t="s">
        <v>74</v>
      </c>
      <c r="C9" s="6">
        <f>SUM(C11:C25)</f>
        <v>368687119.15499973</v>
      </c>
      <c r="D9" s="6">
        <f>SUM(D11:D25)</f>
        <v>201293124.91399992</v>
      </c>
      <c r="E9" s="6">
        <f>SUM(E11:E25)</f>
        <v>167393994.24099988</v>
      </c>
      <c r="F9" s="2">
        <f>C9/$C$9*100</f>
        <v>100</v>
      </c>
      <c r="G9" s="2">
        <f>D9/$C$9*100</f>
        <v>54.59727624207405</v>
      </c>
      <c r="H9" s="3">
        <f>E9/$C$9*100</f>
        <v>45.40272375792597</v>
      </c>
      <c r="I9" s="8"/>
      <c r="J9" s="15" t="s">
        <v>95</v>
      </c>
      <c r="K9" s="6">
        <f>SUM(K11:K25)</f>
        <v>318055787.3000001</v>
      </c>
      <c r="L9" s="6">
        <f>SUM(L11:L25)</f>
        <v>172481055.9800001</v>
      </c>
      <c r="M9" s="6">
        <f>SUM(M11:M25)</f>
        <v>145574731.31999996</v>
      </c>
      <c r="N9" s="2"/>
      <c r="O9" s="2"/>
      <c r="P9" s="3"/>
      <c r="Q9" s="8"/>
      <c r="R9" s="15" t="s">
        <v>95</v>
      </c>
      <c r="S9" s="58">
        <f>(C9-K9)/1000000</f>
        <v>50.63133185499966</v>
      </c>
      <c r="T9" s="58">
        <f>(D9-L9)/1000000</f>
        <v>28.812068933999807</v>
      </c>
      <c r="U9" s="58">
        <f>(E9-M9)/1000000</f>
        <v>21.819262920999915</v>
      </c>
      <c r="V9" s="58">
        <f>S9/$S$9*100</f>
        <v>100</v>
      </c>
      <c r="W9" s="58">
        <f>T9/$S$9*100</f>
        <v>56.905611364348744</v>
      </c>
      <c r="X9" s="59">
        <f>U9/$S$9*100</f>
        <v>43.094388635651384</v>
      </c>
    </row>
    <row r="10" spans="1:24" ht="6.75" customHeight="1">
      <c r="A10" s="8"/>
      <c r="B10" s="15"/>
      <c r="C10" s="6"/>
      <c r="D10" s="6"/>
      <c r="E10" s="6"/>
      <c r="F10" s="2"/>
      <c r="G10" s="2"/>
      <c r="H10" s="3"/>
      <c r="I10" s="8"/>
      <c r="J10" s="15"/>
      <c r="K10" s="6"/>
      <c r="L10" s="6"/>
      <c r="M10" s="6"/>
      <c r="N10" s="2"/>
      <c r="O10" s="2"/>
      <c r="P10" s="3"/>
      <c r="Q10" s="8"/>
      <c r="R10" s="15"/>
      <c r="S10" s="58"/>
      <c r="T10" s="58"/>
      <c r="U10" s="58"/>
      <c r="V10" s="58"/>
      <c r="W10" s="58"/>
      <c r="X10" s="59"/>
    </row>
    <row r="11" spans="1:24" ht="15">
      <c r="A11" s="8"/>
      <c r="B11" s="15" t="s">
        <v>9</v>
      </c>
      <c r="C11" s="6">
        <f>D11+E11</f>
        <v>86707229.02500013</v>
      </c>
      <c r="D11" s="6">
        <v>23405994.05500001</v>
      </c>
      <c r="E11" s="6">
        <v>63301234.97000012</v>
      </c>
      <c r="F11" s="2">
        <f aca="true" t="shared" si="0" ref="F11:H25">C11/$C$9*100</f>
        <v>23.517835183319097</v>
      </c>
      <c r="G11" s="2">
        <f t="shared" si="0"/>
        <v>6.348470787003518</v>
      </c>
      <c r="H11" s="3">
        <f t="shared" si="0"/>
        <v>17.16936439631558</v>
      </c>
      <c r="I11" s="8"/>
      <c r="J11" s="15" t="s">
        <v>9</v>
      </c>
      <c r="K11" s="6">
        <f>L11+M11</f>
        <v>69871624.83500001</v>
      </c>
      <c r="L11" s="6">
        <v>18628753.750000007</v>
      </c>
      <c r="M11" s="6">
        <v>51242871.08500001</v>
      </c>
      <c r="N11" s="2"/>
      <c r="O11" s="2"/>
      <c r="P11" s="3"/>
      <c r="Q11" s="8"/>
      <c r="R11" s="15" t="s">
        <v>9</v>
      </c>
      <c r="S11" s="58">
        <f aca="true" t="shared" si="1" ref="S11:S36">(C11-K11)/1000000</f>
        <v>16.835604190000115</v>
      </c>
      <c r="T11" s="58">
        <f aca="true" t="shared" si="2" ref="T11:T22">(D11-L11)/1000000</f>
        <v>4.777240305000004</v>
      </c>
      <c r="U11" s="58">
        <f aca="true" t="shared" si="3" ref="U11:U23">(E11-M11)/1000000</f>
        <v>12.05836388500011</v>
      </c>
      <c r="V11" s="58">
        <f aca="true" t="shared" si="4" ref="V11:V23">S11/$S$9*100</f>
        <v>33.25135558000863</v>
      </c>
      <c r="W11" s="58">
        <f aca="true" t="shared" si="5" ref="W11:W23">T11/$S$9*100</f>
        <v>9.435343946079247</v>
      </c>
      <c r="X11" s="59">
        <f aca="true" t="shared" si="6" ref="X11:X23">U11/$S$9*100</f>
        <v>23.816011633929378</v>
      </c>
    </row>
    <row r="12" spans="1:24" ht="15">
      <c r="A12" s="8"/>
      <c r="B12" s="15">
        <v>2</v>
      </c>
      <c r="C12" s="6">
        <f>D12+E12</f>
        <v>113815089.03999959</v>
      </c>
      <c r="D12" s="6">
        <v>55120659.46499988</v>
      </c>
      <c r="E12" s="6">
        <v>58694429.57499971</v>
      </c>
      <c r="F12" s="2">
        <f t="shared" si="0"/>
        <v>30.87037304174182</v>
      </c>
      <c r="G12" s="2">
        <f t="shared" si="0"/>
        <v>14.950524876304833</v>
      </c>
      <c r="H12" s="3">
        <f t="shared" si="0"/>
        <v>15.919848165436989</v>
      </c>
      <c r="I12" s="8"/>
      <c r="J12" s="15">
        <v>2</v>
      </c>
      <c r="K12" s="6">
        <f>L12+M12</f>
        <v>95036642.1450001</v>
      </c>
      <c r="L12" s="6">
        <v>46707028.55000013</v>
      </c>
      <c r="M12" s="6">
        <v>48329613.59499996</v>
      </c>
      <c r="N12" s="2"/>
      <c r="O12" s="2"/>
      <c r="P12" s="3"/>
      <c r="Q12" s="8"/>
      <c r="R12" s="15">
        <v>2</v>
      </c>
      <c r="S12" s="58">
        <f>(C12-K12)/1000000</f>
        <v>18.77844689499949</v>
      </c>
      <c r="T12" s="58">
        <f t="shared" si="2"/>
        <v>8.413630914999747</v>
      </c>
      <c r="U12" s="58">
        <f t="shared" si="3"/>
        <v>10.36481597999975</v>
      </c>
      <c r="V12" s="58">
        <f t="shared" si="4"/>
        <v>37.088589628212965</v>
      </c>
      <c r="W12" s="58">
        <f t="shared" si="5"/>
        <v>16.617439452501646</v>
      </c>
      <c r="X12" s="59">
        <f t="shared" si="6"/>
        <v>20.471150175711333</v>
      </c>
    </row>
    <row r="13" spans="1:24" ht="15">
      <c r="A13" s="8"/>
      <c r="B13" s="15">
        <v>3</v>
      </c>
      <c r="C13" s="6">
        <f>D13+E13</f>
        <v>32308402.570000015</v>
      </c>
      <c r="D13" s="6">
        <v>17471845.270000007</v>
      </c>
      <c r="E13" s="6">
        <v>14836557.300000008</v>
      </c>
      <c r="F13" s="2">
        <f t="shared" si="0"/>
        <v>8.7630950178157</v>
      </c>
      <c r="G13" s="2">
        <f t="shared" si="0"/>
        <v>4.738935634649788</v>
      </c>
      <c r="H13" s="3">
        <f t="shared" si="0"/>
        <v>4.024159383165912</v>
      </c>
      <c r="I13" s="8"/>
      <c r="J13" s="15">
        <v>3</v>
      </c>
      <c r="K13" s="6">
        <f>L13+M13</f>
        <v>26291612.21999999</v>
      </c>
      <c r="L13" s="6">
        <v>14160490.16999999</v>
      </c>
      <c r="M13" s="6">
        <v>12131122.05</v>
      </c>
      <c r="N13" s="2"/>
      <c r="O13" s="2"/>
      <c r="P13" s="3"/>
      <c r="Q13" s="8"/>
      <c r="R13" s="15">
        <v>3</v>
      </c>
      <c r="S13" s="58">
        <f t="shared" si="1"/>
        <v>6.016790350000024</v>
      </c>
      <c r="T13" s="58">
        <f t="shared" si="2"/>
        <v>3.3113551000000165</v>
      </c>
      <c r="U13" s="58">
        <f t="shared" si="3"/>
        <v>2.7054352500000074</v>
      </c>
      <c r="V13" s="58">
        <f t="shared" si="4"/>
        <v>11.883531658284609</v>
      </c>
      <c r="W13" s="58">
        <f t="shared" si="5"/>
        <v>6.540130347515305</v>
      </c>
      <c r="X13" s="59">
        <f t="shared" si="6"/>
        <v>5.343401310769303</v>
      </c>
    </row>
    <row r="14" spans="1:24" ht="15">
      <c r="A14" s="8"/>
      <c r="B14" s="15">
        <v>4</v>
      </c>
      <c r="C14" s="6">
        <f aca="true" t="shared" si="7" ref="C14:C25">D14+E14</f>
        <v>18970424.533999998</v>
      </c>
      <c r="D14" s="6">
        <v>12170674.184000004</v>
      </c>
      <c r="E14" s="6">
        <v>6799750.349999993</v>
      </c>
      <c r="F14" s="2">
        <f t="shared" si="0"/>
        <v>5.145399323274065</v>
      </c>
      <c r="G14" s="2">
        <f t="shared" si="0"/>
        <v>3.3010847278565576</v>
      </c>
      <c r="H14" s="3">
        <f t="shared" si="0"/>
        <v>1.8443145954175062</v>
      </c>
      <c r="I14" s="8"/>
      <c r="J14" s="15">
        <v>4</v>
      </c>
      <c r="K14" s="6">
        <f aca="true" t="shared" si="8" ref="K14:K25">L14+M14</f>
        <v>15561698.950000007</v>
      </c>
      <c r="L14" s="6">
        <v>10105368.150000008</v>
      </c>
      <c r="M14" s="6">
        <v>5456330.799999999</v>
      </c>
      <c r="N14" s="2"/>
      <c r="O14" s="2"/>
      <c r="P14" s="3"/>
      <c r="Q14" s="8"/>
      <c r="R14" s="15">
        <v>4</v>
      </c>
      <c r="S14" s="58">
        <f t="shared" si="1"/>
        <v>3.4087255839999915</v>
      </c>
      <c r="T14" s="58">
        <f t="shared" si="2"/>
        <v>2.0653060339999962</v>
      </c>
      <c r="U14" s="58">
        <f t="shared" si="3"/>
        <v>1.3434195499999941</v>
      </c>
      <c r="V14" s="58">
        <f t="shared" si="4"/>
        <v>6.732443052776207</v>
      </c>
      <c r="W14" s="58">
        <f t="shared" si="5"/>
        <v>4.07910666840587</v>
      </c>
      <c r="X14" s="59">
        <f t="shared" si="6"/>
        <v>2.653336384370336</v>
      </c>
    </row>
    <row r="15" spans="1:24" ht="15">
      <c r="A15" s="8"/>
      <c r="B15" s="15" t="s">
        <v>75</v>
      </c>
      <c r="C15" s="6">
        <f t="shared" si="7"/>
        <v>8585142.149999997</v>
      </c>
      <c r="D15" s="6">
        <v>5530259.939999998</v>
      </c>
      <c r="E15" s="6">
        <v>3054882.2099999995</v>
      </c>
      <c r="F15" s="2">
        <f t="shared" si="0"/>
        <v>2.3285712204094438</v>
      </c>
      <c r="G15" s="2">
        <f t="shared" si="0"/>
        <v>1.4999872934739067</v>
      </c>
      <c r="H15" s="3">
        <f t="shared" si="0"/>
        <v>0.8285839269355371</v>
      </c>
      <c r="I15" s="8"/>
      <c r="J15" s="15" t="s">
        <v>96</v>
      </c>
      <c r="K15" s="6">
        <f t="shared" si="8"/>
        <v>6892828.100000003</v>
      </c>
      <c r="L15" s="6">
        <v>4498393.940000003</v>
      </c>
      <c r="M15" s="6">
        <v>2394434.1599999997</v>
      </c>
      <c r="N15" s="2"/>
      <c r="O15" s="2"/>
      <c r="P15" s="3"/>
      <c r="Q15" s="8"/>
      <c r="R15" s="15" t="s">
        <v>96</v>
      </c>
      <c r="S15" s="58">
        <f t="shared" si="1"/>
        <v>1.6923140499999934</v>
      </c>
      <c r="T15" s="58">
        <f t="shared" si="2"/>
        <v>1.0318659999999944</v>
      </c>
      <c r="U15" s="58">
        <f t="shared" si="3"/>
        <v>0.6604480499999998</v>
      </c>
      <c r="V15" s="58">
        <f t="shared" si="4"/>
        <v>3.3424245185698855</v>
      </c>
      <c r="W15" s="58">
        <f t="shared" si="5"/>
        <v>2.0379989271368566</v>
      </c>
      <c r="X15" s="59">
        <f t="shared" si="6"/>
        <v>1.304425591433031</v>
      </c>
    </row>
    <row r="16" spans="1:24" ht="15">
      <c r="A16" s="8"/>
      <c r="B16" s="15" t="s">
        <v>76</v>
      </c>
      <c r="C16" s="6">
        <f>D16+E16</f>
        <v>5742010.28</v>
      </c>
      <c r="D16" s="6">
        <v>4196553.78</v>
      </c>
      <c r="E16" s="6">
        <v>1545456.5000000002</v>
      </c>
      <c r="F16" s="2">
        <f t="shared" si="0"/>
        <v>1.5574209083192847</v>
      </c>
      <c r="G16" s="2">
        <f t="shared" si="0"/>
        <v>1.138242580760118</v>
      </c>
      <c r="H16" s="3">
        <f t="shared" si="0"/>
        <v>0.4191783275591668</v>
      </c>
      <c r="I16" s="8"/>
      <c r="J16" s="15" t="s">
        <v>97</v>
      </c>
      <c r="K16" s="6">
        <f>L16+M16</f>
        <v>4633971.85</v>
      </c>
      <c r="L16" s="6">
        <v>3442193.1</v>
      </c>
      <c r="M16" s="6">
        <v>1191778.7499999998</v>
      </c>
      <c r="N16" s="2"/>
      <c r="O16" s="2"/>
      <c r="P16" s="3"/>
      <c r="Q16" s="8"/>
      <c r="R16" s="15" t="s">
        <v>97</v>
      </c>
      <c r="S16" s="58">
        <f t="shared" si="1"/>
        <v>1.1080384300000006</v>
      </c>
      <c r="T16" s="58">
        <f t="shared" si="2"/>
        <v>0.7543606800000001</v>
      </c>
      <c r="U16" s="58">
        <f t="shared" si="3"/>
        <v>0.35367775000000046</v>
      </c>
      <c r="V16" s="58">
        <f t="shared" si="4"/>
        <v>2.188444169656157</v>
      </c>
      <c r="W16" s="58">
        <f aca="true" t="shared" si="9" ref="W16:X19">T16/$S$9*100</f>
        <v>1.489908821992621</v>
      </c>
      <c r="X16" s="59">
        <f t="shared" si="9"/>
        <v>0.6985353476635359</v>
      </c>
    </row>
    <row r="17" spans="1:24" ht="15">
      <c r="A17" s="8"/>
      <c r="B17" s="15" t="s">
        <v>77</v>
      </c>
      <c r="C17" s="6">
        <f>D17+E17</f>
        <v>4865655.620000001</v>
      </c>
      <c r="D17" s="6">
        <v>4238121.720000001</v>
      </c>
      <c r="E17" s="6">
        <v>627533.9</v>
      </c>
      <c r="F17" s="2">
        <f t="shared" si="0"/>
        <v>1.3197248743464864</v>
      </c>
      <c r="G17" s="2">
        <f t="shared" si="0"/>
        <v>1.149517165045913</v>
      </c>
      <c r="H17" s="3">
        <f t="shared" si="0"/>
        <v>0.17020770930057325</v>
      </c>
      <c r="I17" s="8"/>
      <c r="J17" s="15" t="s">
        <v>98</v>
      </c>
      <c r="K17" s="6">
        <f>L17+M17</f>
        <v>4097040.0699999994</v>
      </c>
      <c r="L17" s="6">
        <v>3797910.0699999994</v>
      </c>
      <c r="M17" s="6">
        <v>299130</v>
      </c>
      <c r="N17" s="2"/>
      <c r="O17" s="2"/>
      <c r="P17" s="3"/>
      <c r="Q17" s="8"/>
      <c r="R17" s="15" t="s">
        <v>98</v>
      </c>
      <c r="S17" s="58">
        <f t="shared" si="1"/>
        <v>0.7686155500000017</v>
      </c>
      <c r="T17" s="58">
        <f t="shared" si="2"/>
        <v>0.4402116500000013</v>
      </c>
      <c r="U17" s="58">
        <f t="shared" si="3"/>
        <v>0.3284039</v>
      </c>
      <c r="V17" s="58">
        <f t="shared" si="4"/>
        <v>1.5180630685386638</v>
      </c>
      <c r="W17" s="58">
        <f t="shared" si="9"/>
        <v>0.8694451318418793</v>
      </c>
      <c r="X17" s="59">
        <f t="shared" si="9"/>
        <v>0.6486179366967835</v>
      </c>
    </row>
    <row r="18" spans="1:24" ht="15">
      <c r="A18" s="8"/>
      <c r="B18" s="15" t="s">
        <v>78</v>
      </c>
      <c r="C18" s="6">
        <f t="shared" si="7"/>
        <v>4265774.73</v>
      </c>
      <c r="D18" s="6">
        <v>1971841.2300000004</v>
      </c>
      <c r="E18" s="6">
        <v>2293933.5</v>
      </c>
      <c r="F18" s="2">
        <f t="shared" si="0"/>
        <v>1.1570175654025565</v>
      </c>
      <c r="G18" s="2">
        <f t="shared" si="0"/>
        <v>0.5348278058965815</v>
      </c>
      <c r="H18" s="3">
        <f t="shared" si="0"/>
        <v>0.622189759505975</v>
      </c>
      <c r="I18" s="8"/>
      <c r="J18" s="15" t="s">
        <v>99</v>
      </c>
      <c r="K18" s="6">
        <f t="shared" si="8"/>
        <v>3826069.83</v>
      </c>
      <c r="L18" s="6">
        <v>1689968.3300000003</v>
      </c>
      <c r="M18" s="6">
        <v>2136101.5</v>
      </c>
      <c r="N18" s="2"/>
      <c r="O18" s="2"/>
      <c r="P18" s="3"/>
      <c r="Q18" s="8"/>
      <c r="R18" s="15" t="s">
        <v>99</v>
      </c>
      <c r="S18" s="58">
        <f t="shared" si="1"/>
        <v>0.4397049000000004</v>
      </c>
      <c r="T18" s="58">
        <f t="shared" si="2"/>
        <v>0.28187290000000015</v>
      </c>
      <c r="U18" s="58">
        <f t="shared" si="3"/>
        <v>0.157832</v>
      </c>
      <c r="V18" s="58">
        <f t="shared" si="4"/>
        <v>0.8684442693691085</v>
      </c>
      <c r="W18" s="58">
        <f t="shared" si="9"/>
        <v>0.5567163447472422</v>
      </c>
      <c r="X18" s="59">
        <f t="shared" si="9"/>
        <v>0.31172792462186566</v>
      </c>
    </row>
    <row r="19" spans="1:24" ht="15">
      <c r="A19" s="8"/>
      <c r="B19" s="15" t="s">
        <v>79</v>
      </c>
      <c r="C19" s="6">
        <f t="shared" si="7"/>
        <v>3732392.9400000004</v>
      </c>
      <c r="D19" s="6">
        <v>1677906.9400000006</v>
      </c>
      <c r="E19" s="6">
        <v>2054485.9999999998</v>
      </c>
      <c r="F19" s="2">
        <f t="shared" si="0"/>
        <v>1.0123469863971204</v>
      </c>
      <c r="G19" s="2">
        <f t="shared" si="0"/>
        <v>0.455103217016538</v>
      </c>
      <c r="H19" s="3">
        <f t="shared" si="0"/>
        <v>0.5572437693805824</v>
      </c>
      <c r="I19" s="8"/>
      <c r="J19" s="15" t="s">
        <v>100</v>
      </c>
      <c r="K19" s="6">
        <f t="shared" si="8"/>
        <v>3314925.4399999995</v>
      </c>
      <c r="L19" s="6">
        <v>1367706.9399999997</v>
      </c>
      <c r="M19" s="6">
        <v>1947218.4999999998</v>
      </c>
      <c r="N19" s="2"/>
      <c r="O19" s="2"/>
      <c r="P19" s="3"/>
      <c r="Q19" s="8"/>
      <c r="R19" s="15" t="s">
        <v>100</v>
      </c>
      <c r="S19" s="58">
        <f t="shared" si="1"/>
        <v>0.41746750000000094</v>
      </c>
      <c r="T19" s="58">
        <f t="shared" si="2"/>
        <v>0.3102000000000009</v>
      </c>
      <c r="U19" s="58">
        <f t="shared" si="3"/>
        <v>0.1072675</v>
      </c>
      <c r="V19" s="58">
        <f t="shared" si="4"/>
        <v>0.8245240342394381</v>
      </c>
      <c r="W19" s="58">
        <f t="shared" si="9"/>
        <v>0.6126641125861867</v>
      </c>
      <c r="X19" s="59">
        <f t="shared" si="9"/>
        <v>0.21185992165325143</v>
      </c>
    </row>
    <row r="20" spans="1:24" ht="15">
      <c r="A20" s="8"/>
      <c r="B20" s="15" t="s">
        <v>0</v>
      </c>
      <c r="C20" s="6">
        <f t="shared" si="7"/>
        <v>24468446.740000006</v>
      </c>
      <c r="D20" s="6">
        <v>21787180.620000005</v>
      </c>
      <c r="E20" s="6">
        <v>2681266.12</v>
      </c>
      <c r="F20" s="2">
        <f t="shared" si="0"/>
        <v>6.63664268935667</v>
      </c>
      <c r="G20" s="2">
        <f t="shared" si="0"/>
        <v>5.909395660454429</v>
      </c>
      <c r="H20" s="3">
        <f t="shared" si="0"/>
        <v>0.7272470289022409</v>
      </c>
      <c r="I20" s="8"/>
      <c r="J20" s="15" t="s">
        <v>0</v>
      </c>
      <c r="K20" s="6">
        <f t="shared" si="8"/>
        <v>22099225.730000004</v>
      </c>
      <c r="L20" s="6">
        <v>19934057.740000002</v>
      </c>
      <c r="M20" s="6">
        <v>2165167.99</v>
      </c>
      <c r="N20" s="2"/>
      <c r="O20" s="2"/>
      <c r="P20" s="3"/>
      <c r="Q20" s="8"/>
      <c r="R20" s="15" t="s">
        <v>0</v>
      </c>
      <c r="S20" s="58">
        <f t="shared" si="1"/>
        <v>2.3692210100000017</v>
      </c>
      <c r="T20" s="58">
        <f t="shared" si="2"/>
        <v>1.8531228800000026</v>
      </c>
      <c r="U20" s="58">
        <f t="shared" si="3"/>
        <v>0.5160981299999999</v>
      </c>
      <c r="V20" s="58">
        <f t="shared" si="4"/>
        <v>4.6793574713481485</v>
      </c>
      <c r="W20" s="58">
        <f t="shared" si="5"/>
        <v>3.6600318658554376</v>
      </c>
      <c r="X20" s="59">
        <f t="shared" si="6"/>
        <v>1.0193256054927127</v>
      </c>
    </row>
    <row r="21" spans="1:24" ht="15">
      <c r="A21" s="8"/>
      <c r="B21" s="15" t="s">
        <v>1</v>
      </c>
      <c r="C21" s="6">
        <f t="shared" si="7"/>
        <v>25891795.740000006</v>
      </c>
      <c r="D21" s="6">
        <v>23495785.740000006</v>
      </c>
      <c r="E21" s="6">
        <v>2396010</v>
      </c>
      <c r="F21" s="2">
        <f t="shared" si="0"/>
        <v>7.022701470922513</v>
      </c>
      <c r="G21" s="2">
        <f t="shared" si="0"/>
        <v>6.372825227485679</v>
      </c>
      <c r="H21" s="3">
        <f t="shared" si="0"/>
        <v>0.649876243436835</v>
      </c>
      <c r="I21" s="8"/>
      <c r="J21" s="15" t="s">
        <v>1</v>
      </c>
      <c r="K21" s="6">
        <f t="shared" si="8"/>
        <v>22423830.979999993</v>
      </c>
      <c r="L21" s="6">
        <v>20274316.979999993</v>
      </c>
      <c r="M21" s="6">
        <v>2149514</v>
      </c>
      <c r="N21" s="2"/>
      <c r="O21" s="2"/>
      <c r="P21" s="3"/>
      <c r="Q21" s="8"/>
      <c r="R21" s="15" t="s">
        <v>1</v>
      </c>
      <c r="S21" s="58">
        <f t="shared" si="1"/>
        <v>3.467964760000013</v>
      </c>
      <c r="T21" s="58">
        <f t="shared" si="2"/>
        <v>3.221468760000013</v>
      </c>
      <c r="U21" s="58">
        <f t="shared" si="3"/>
        <v>0.246496</v>
      </c>
      <c r="V21" s="58">
        <f t="shared" si="4"/>
        <v>6.849444075324208</v>
      </c>
      <c r="W21" s="58">
        <f t="shared" si="5"/>
        <v>6.3625992877805455</v>
      </c>
      <c r="X21" s="59">
        <f t="shared" si="6"/>
        <v>0.4868447875436629</v>
      </c>
    </row>
    <row r="22" spans="1:24" ht="15">
      <c r="A22" s="8"/>
      <c r="B22" s="15" t="s">
        <v>2</v>
      </c>
      <c r="C22" s="6">
        <f t="shared" si="7"/>
        <v>1124345.28</v>
      </c>
      <c r="D22" s="6">
        <v>1124345.28</v>
      </c>
      <c r="E22" s="6">
        <v>0</v>
      </c>
      <c r="F22" s="2">
        <f t="shared" si="0"/>
        <v>0.30495919753771333</v>
      </c>
      <c r="G22" s="2">
        <f t="shared" si="0"/>
        <v>0.30495919753771333</v>
      </c>
      <c r="H22" s="3">
        <f t="shared" si="0"/>
        <v>0</v>
      </c>
      <c r="I22" s="8"/>
      <c r="J22" s="15" t="s">
        <v>2</v>
      </c>
      <c r="K22" s="6">
        <f t="shared" si="8"/>
        <v>1018433.28</v>
      </c>
      <c r="L22" s="6">
        <v>1018433.28</v>
      </c>
      <c r="M22" s="6">
        <v>0</v>
      </c>
      <c r="N22" s="2"/>
      <c r="O22" s="2"/>
      <c r="P22" s="3"/>
      <c r="Q22" s="8"/>
      <c r="R22" s="15" t="s">
        <v>2</v>
      </c>
      <c r="S22" s="58">
        <f t="shared" si="1"/>
        <v>0.105912</v>
      </c>
      <c r="T22" s="58">
        <f t="shared" si="2"/>
        <v>0.105912</v>
      </c>
      <c r="U22" s="58" t="s">
        <v>138</v>
      </c>
      <c r="V22" s="58">
        <f t="shared" si="4"/>
        <v>0.2091827256358092</v>
      </c>
      <c r="W22" s="58">
        <f t="shared" si="5"/>
        <v>0.2091827256358092</v>
      </c>
      <c r="X22" s="59" t="s">
        <v>138</v>
      </c>
    </row>
    <row r="23" spans="1:24" ht="15">
      <c r="A23" s="8"/>
      <c r="B23" s="15" t="s">
        <v>3</v>
      </c>
      <c r="C23" s="6">
        <f t="shared" si="7"/>
        <v>20039704.81</v>
      </c>
      <c r="D23" s="6">
        <v>19224392.689999998</v>
      </c>
      <c r="E23" s="6">
        <v>815312.12</v>
      </c>
      <c r="F23" s="2">
        <f t="shared" si="0"/>
        <v>5.4354230915170945</v>
      </c>
      <c r="G23" s="2">
        <f t="shared" si="0"/>
        <v>5.214283790022475</v>
      </c>
      <c r="H23" s="3">
        <f t="shared" si="0"/>
        <v>0.221139301494619</v>
      </c>
      <c r="I23" s="8"/>
      <c r="J23" s="15" t="s">
        <v>3</v>
      </c>
      <c r="K23" s="6">
        <f t="shared" si="8"/>
        <v>21034697.219999995</v>
      </c>
      <c r="L23" s="6">
        <v>20240839.979999997</v>
      </c>
      <c r="M23" s="6">
        <v>793857.24</v>
      </c>
      <c r="N23" s="2"/>
      <c r="O23" s="2"/>
      <c r="P23" s="3"/>
      <c r="Q23" s="8"/>
      <c r="R23" s="15" t="s">
        <v>3</v>
      </c>
      <c r="S23" s="58">
        <f aca="true" t="shared" si="10" ref="S23:T25">(C23-K23)/1000000</f>
        <v>-0.9949924099999964</v>
      </c>
      <c r="T23" s="58">
        <f t="shared" si="10"/>
        <v>-1.016447289999999</v>
      </c>
      <c r="U23" s="58">
        <f t="shared" si="3"/>
        <v>0.021454880000000006</v>
      </c>
      <c r="V23" s="58">
        <f t="shared" si="4"/>
        <v>-1.9651713149665935</v>
      </c>
      <c r="W23" s="58">
        <f t="shared" si="5"/>
        <v>-2.007546024882276</v>
      </c>
      <c r="X23" s="59">
        <f t="shared" si="6"/>
        <v>0.042374709915677274</v>
      </c>
    </row>
    <row r="24" spans="1:24" ht="15">
      <c r="A24" s="8"/>
      <c r="B24" s="15" t="s">
        <v>4</v>
      </c>
      <c r="C24" s="6">
        <f t="shared" si="7"/>
        <v>4846200</v>
      </c>
      <c r="D24" s="6">
        <v>4846200</v>
      </c>
      <c r="E24" s="6">
        <v>0</v>
      </c>
      <c r="F24" s="2">
        <f t="shared" si="0"/>
        <v>1.3144478741506045</v>
      </c>
      <c r="G24" s="2">
        <f t="shared" si="0"/>
        <v>1.3144478741506045</v>
      </c>
      <c r="H24" s="3">
        <f t="shared" si="0"/>
        <v>0</v>
      </c>
      <c r="I24" s="8"/>
      <c r="J24" s="15" t="s">
        <v>4</v>
      </c>
      <c r="K24" s="6">
        <f t="shared" si="8"/>
        <v>3005820</v>
      </c>
      <c r="L24" s="6">
        <v>3005820</v>
      </c>
      <c r="M24" s="6">
        <v>0</v>
      </c>
      <c r="N24" s="2"/>
      <c r="O24" s="2"/>
      <c r="P24" s="3"/>
      <c r="Q24" s="8"/>
      <c r="R24" s="15" t="s">
        <v>4</v>
      </c>
      <c r="S24" s="58">
        <f t="shared" si="10"/>
        <v>1.84038</v>
      </c>
      <c r="T24" s="58">
        <f t="shared" si="10"/>
        <v>1.84038</v>
      </c>
      <c r="U24" s="58" t="s">
        <v>138</v>
      </c>
      <c r="V24" s="58">
        <f>S24/$S$9*100</f>
        <v>3.634863892718771</v>
      </c>
      <c r="W24" s="58">
        <f>T24/$S$9*100</f>
        <v>3.634863892718771</v>
      </c>
      <c r="X24" s="59" t="s">
        <v>138</v>
      </c>
    </row>
    <row r="25" spans="1:24" ht="15">
      <c r="A25" s="8"/>
      <c r="B25" s="15" t="s">
        <v>80</v>
      </c>
      <c r="C25" s="6">
        <f t="shared" si="7"/>
        <v>13324505.696</v>
      </c>
      <c r="D25" s="6">
        <v>5031364</v>
      </c>
      <c r="E25" s="6">
        <v>8293141.696</v>
      </c>
      <c r="F25" s="2">
        <f t="shared" si="0"/>
        <v>3.6140415554898317</v>
      </c>
      <c r="G25" s="2">
        <f t="shared" si="0"/>
        <v>1.364670404415394</v>
      </c>
      <c r="H25" s="3">
        <f t="shared" si="0"/>
        <v>2.2493711510744374</v>
      </c>
      <c r="I25" s="8"/>
      <c r="J25" s="15" t="s">
        <v>101</v>
      </c>
      <c r="K25" s="6">
        <f t="shared" si="8"/>
        <v>18947366.65</v>
      </c>
      <c r="L25" s="6">
        <v>3609775</v>
      </c>
      <c r="M25" s="6">
        <v>15337591.649999999</v>
      </c>
      <c r="N25" s="2"/>
      <c r="O25" s="2"/>
      <c r="P25" s="3"/>
      <c r="Q25" s="8"/>
      <c r="R25" s="15" t="s">
        <v>101</v>
      </c>
      <c r="S25" s="58">
        <f t="shared" si="10"/>
        <v>-5.622860953999998</v>
      </c>
      <c r="T25" s="58">
        <f t="shared" si="10"/>
        <v>1.421589</v>
      </c>
      <c r="U25" s="58">
        <f>(E25-M25)/1000000</f>
        <v>-7.044449953999998</v>
      </c>
      <c r="V25" s="58">
        <f>S25/$S$9*100</f>
        <v>-11.105496829716047</v>
      </c>
      <c r="W25" s="58">
        <f>T25/$S$9*100</f>
        <v>2.8077258644335332</v>
      </c>
      <c r="X25" s="59">
        <f>U25/$S$9*100</f>
        <v>-13.91322269414958</v>
      </c>
    </row>
    <row r="26" spans="1:24" ht="6.75" customHeight="1">
      <c r="A26" s="8"/>
      <c r="B26" s="15"/>
      <c r="C26" s="6"/>
      <c r="D26" s="6"/>
      <c r="E26" s="6"/>
      <c r="F26" s="2"/>
      <c r="G26" s="2"/>
      <c r="H26" s="3"/>
      <c r="I26" s="8"/>
      <c r="J26" s="15"/>
      <c r="K26" s="6"/>
      <c r="L26" s="6"/>
      <c r="M26" s="6"/>
      <c r="N26" s="2"/>
      <c r="O26" s="2"/>
      <c r="P26" s="3"/>
      <c r="Q26" s="8"/>
      <c r="R26" s="15"/>
      <c r="S26" s="60"/>
      <c r="T26" s="58"/>
      <c r="U26" s="58"/>
      <c r="V26" s="58"/>
      <c r="W26" s="58"/>
      <c r="X26" s="59"/>
    </row>
    <row r="27" spans="1:24" ht="16.5" customHeight="1">
      <c r="A27" s="8"/>
      <c r="B27" s="16" t="s">
        <v>10</v>
      </c>
      <c r="C27" s="6">
        <f>SUM(C15:C25)</f>
        <v>116885973.98600002</v>
      </c>
      <c r="D27" s="6">
        <f>SUM(D15:D25)</f>
        <v>93123951.94000001</v>
      </c>
      <c r="E27" s="6">
        <f>SUM(E15:E25)</f>
        <v>23762022.046</v>
      </c>
      <c r="F27" s="2">
        <f aca="true" t="shared" si="11" ref="F27:H36">C27/$C$9*100</f>
        <v>31.703297433849322</v>
      </c>
      <c r="G27" s="2">
        <f t="shared" si="11"/>
        <v>25.258260216259355</v>
      </c>
      <c r="H27" s="3">
        <f t="shared" si="11"/>
        <v>6.445037217589967</v>
      </c>
      <c r="I27" s="8"/>
      <c r="J27" s="16" t="s">
        <v>10</v>
      </c>
      <c r="K27" s="6">
        <f>SUM(K15:K25)</f>
        <v>111294209.15</v>
      </c>
      <c r="L27" s="6">
        <f>SUM(L15:L25)</f>
        <v>82879415.35999998</v>
      </c>
      <c r="M27" s="6">
        <f>SUM(M15:M25)</f>
        <v>28414793.79</v>
      </c>
      <c r="N27" s="2"/>
      <c r="O27" s="2"/>
      <c r="P27" s="3"/>
      <c r="Q27" s="8"/>
      <c r="R27" s="16" t="s">
        <v>10</v>
      </c>
      <c r="S27" s="60">
        <f t="shared" si="1"/>
        <v>5.59176483600001</v>
      </c>
      <c r="T27" s="58">
        <f>SUM(T15:T25)</f>
        <v>10.244536580000013</v>
      </c>
      <c r="U27" s="58">
        <f>SUM(U15:U25)</f>
        <v>-4.652771743999998</v>
      </c>
      <c r="V27" s="58">
        <f aca="true" t="shared" si="12" ref="V27:X36">S27/$S$9*100</f>
        <v>11.044080080717537</v>
      </c>
      <c r="W27" s="58">
        <f t="shared" si="12"/>
        <v>20.233590949846604</v>
      </c>
      <c r="X27" s="59">
        <f t="shared" si="12"/>
        <v>-9.18951086912906</v>
      </c>
    </row>
    <row r="28" spans="1:24" ht="16.5" customHeight="1">
      <c r="A28" s="8"/>
      <c r="B28" s="15" t="s">
        <v>11</v>
      </c>
      <c r="C28" s="6">
        <f>SUM(C20:C25)</f>
        <v>89694998.266</v>
      </c>
      <c r="D28" s="6">
        <f>SUM(D20:D25)</f>
        <v>75509268.33000001</v>
      </c>
      <c r="E28" s="6">
        <f>SUM(E20:E25)</f>
        <v>14185729.936</v>
      </c>
      <c r="F28" s="2">
        <f t="shared" si="11"/>
        <v>24.328215878974426</v>
      </c>
      <c r="G28" s="2">
        <f t="shared" si="11"/>
        <v>20.480582154066298</v>
      </c>
      <c r="H28" s="3">
        <f t="shared" si="11"/>
        <v>3.8476337249081323</v>
      </c>
      <c r="I28" s="8"/>
      <c r="J28" s="15" t="s">
        <v>11</v>
      </c>
      <c r="K28" s="6">
        <f>SUM(K20:K25)</f>
        <v>88529373.85999998</v>
      </c>
      <c r="L28" s="6">
        <f>SUM(L20:L25)</f>
        <v>68083242.97999999</v>
      </c>
      <c r="M28" s="6">
        <f>SUM(M20:M25)</f>
        <v>20446130.88</v>
      </c>
      <c r="N28" s="2"/>
      <c r="O28" s="2"/>
      <c r="P28" s="3"/>
      <c r="Q28" s="8"/>
      <c r="R28" s="15" t="s">
        <v>11</v>
      </c>
      <c r="S28" s="60">
        <f t="shared" si="1"/>
        <v>1.165624406000018</v>
      </c>
      <c r="T28" s="58">
        <f>SUM(T20:T25)</f>
        <v>7.426025350000017</v>
      </c>
      <c r="U28" s="58">
        <f>SUM(U20:U25)</f>
        <v>-6.260400943999999</v>
      </c>
      <c r="V28" s="58">
        <f t="shared" si="12"/>
        <v>2.3021800203442937</v>
      </c>
      <c r="W28" s="58">
        <f t="shared" si="12"/>
        <v>14.666857611541822</v>
      </c>
      <c r="X28" s="59">
        <f t="shared" si="12"/>
        <v>-12.364677591197529</v>
      </c>
    </row>
    <row r="29" spans="1:24" ht="16.5" customHeight="1">
      <c r="A29" s="8"/>
      <c r="B29" s="15" t="s">
        <v>12</v>
      </c>
      <c r="C29" s="6">
        <f>SUM(C21:C25)</f>
        <v>65226551.52600001</v>
      </c>
      <c r="D29" s="6">
        <f>SUM(D21:D25)</f>
        <v>53722087.71000001</v>
      </c>
      <c r="E29" s="6">
        <f>SUM(E21:E25)</f>
        <v>11504463.816</v>
      </c>
      <c r="F29" s="2">
        <f t="shared" si="11"/>
        <v>17.691573189617756</v>
      </c>
      <c r="G29" s="2">
        <f t="shared" si="11"/>
        <v>14.571186493611865</v>
      </c>
      <c r="H29" s="3">
        <f t="shared" si="11"/>
        <v>3.120386696005891</v>
      </c>
      <c r="I29" s="8"/>
      <c r="J29" s="15" t="s">
        <v>12</v>
      </c>
      <c r="K29" s="6">
        <f>SUM(K21:K25)</f>
        <v>66430148.12999999</v>
      </c>
      <c r="L29" s="6">
        <f>SUM(L21:L25)</f>
        <v>48149185.239999995</v>
      </c>
      <c r="M29" s="6">
        <f>SUM(M21:M25)</f>
        <v>18280962.89</v>
      </c>
      <c r="N29" s="2"/>
      <c r="O29" s="2"/>
      <c r="P29" s="3"/>
      <c r="Q29" s="8"/>
      <c r="R29" s="15" t="s">
        <v>12</v>
      </c>
      <c r="S29" s="60">
        <f t="shared" si="1"/>
        <v>-1.2035966039999797</v>
      </c>
      <c r="T29" s="58">
        <f>SUM(T21:T25)</f>
        <v>5.572902470000014</v>
      </c>
      <c r="U29" s="58">
        <f>SUM(U21:U25)</f>
        <v>-6.776499073999998</v>
      </c>
      <c r="V29" s="58">
        <f t="shared" si="12"/>
        <v>-2.377177451003847</v>
      </c>
      <c r="W29" s="58">
        <f t="shared" si="12"/>
        <v>11.006825745686385</v>
      </c>
      <c r="X29" s="59">
        <f t="shared" si="12"/>
        <v>-13.38400319669024</v>
      </c>
    </row>
    <row r="30" spans="1:24" ht="16.5" customHeight="1">
      <c r="A30" s="8"/>
      <c r="B30" s="15" t="s">
        <v>13</v>
      </c>
      <c r="C30" s="6">
        <f>SUM(C22:C25)</f>
        <v>39334755.786</v>
      </c>
      <c r="D30" s="6">
        <f>SUM(D22:D25)</f>
        <v>30226301.97</v>
      </c>
      <c r="E30" s="6">
        <f>SUM(E22:E25)</f>
        <v>9108453.816</v>
      </c>
      <c r="F30" s="2">
        <f t="shared" si="11"/>
        <v>10.668871718695243</v>
      </c>
      <c r="G30" s="2">
        <f t="shared" si="11"/>
        <v>8.198361266126186</v>
      </c>
      <c r="H30" s="3">
        <f t="shared" si="11"/>
        <v>2.4705104525690564</v>
      </c>
      <c r="I30" s="8"/>
      <c r="J30" s="15" t="s">
        <v>13</v>
      </c>
      <c r="K30" s="6">
        <f>SUM(K22:K25)</f>
        <v>44006317.14999999</v>
      </c>
      <c r="L30" s="6">
        <f>SUM(L22:L25)</f>
        <v>27874868.259999998</v>
      </c>
      <c r="M30" s="6">
        <f>SUM(M22:M25)</f>
        <v>16131448.889999999</v>
      </c>
      <c r="N30" s="2"/>
      <c r="O30" s="2"/>
      <c r="P30" s="3"/>
      <c r="Q30" s="8"/>
      <c r="R30" s="15" t="s">
        <v>13</v>
      </c>
      <c r="S30" s="60">
        <f t="shared" si="1"/>
        <v>-4.6715613639999924</v>
      </c>
      <c r="T30" s="58">
        <f>SUM(T22:T25)</f>
        <v>2.351433710000001</v>
      </c>
      <c r="U30" s="58">
        <f>SUM(U22:U25)</f>
        <v>-7.022995073999998</v>
      </c>
      <c r="V30" s="58">
        <f t="shared" si="12"/>
        <v>-9.226621526328055</v>
      </c>
      <c r="W30" s="58">
        <f t="shared" si="12"/>
        <v>4.644226457905839</v>
      </c>
      <c r="X30" s="59">
        <f t="shared" si="12"/>
        <v>-13.870847984233903</v>
      </c>
    </row>
    <row r="31" spans="1:24" ht="16.5" customHeight="1">
      <c r="A31" s="8"/>
      <c r="B31" s="15" t="s">
        <v>14</v>
      </c>
      <c r="C31" s="6">
        <f>SUM(C23:C25)</f>
        <v>38210410.506</v>
      </c>
      <c r="D31" s="6">
        <f>SUM(D23:D25)</f>
        <v>29101956.689999998</v>
      </c>
      <c r="E31" s="6">
        <f>SUM(E23:E25)</f>
        <v>9108453.816</v>
      </c>
      <c r="F31" s="2">
        <f t="shared" si="11"/>
        <v>10.36391252115753</v>
      </c>
      <c r="G31" s="2">
        <f t="shared" si="11"/>
        <v>7.893402068588474</v>
      </c>
      <c r="H31" s="3">
        <f t="shared" si="11"/>
        <v>2.4705104525690564</v>
      </c>
      <c r="I31" s="8"/>
      <c r="J31" s="15" t="s">
        <v>14</v>
      </c>
      <c r="K31" s="6">
        <f>SUM(K23:K25)</f>
        <v>42987883.86999999</v>
      </c>
      <c r="L31" s="6">
        <f>SUM(L23:L25)</f>
        <v>26856434.979999997</v>
      </c>
      <c r="M31" s="6">
        <f>SUM(M23:M25)</f>
        <v>16131448.889999999</v>
      </c>
      <c r="N31" s="2"/>
      <c r="O31" s="2"/>
      <c r="P31" s="3"/>
      <c r="Q31" s="8"/>
      <c r="R31" s="15" t="s">
        <v>14</v>
      </c>
      <c r="S31" s="60">
        <f t="shared" si="1"/>
        <v>-4.7774733639999925</v>
      </c>
      <c r="T31" s="58">
        <f>SUM(T23:T25)</f>
        <v>2.245521710000001</v>
      </c>
      <c r="U31" s="58">
        <f>SUM(U23:U25)</f>
        <v>-7.022995073999998</v>
      </c>
      <c r="V31" s="58">
        <f t="shared" si="12"/>
        <v>-9.435804251963864</v>
      </c>
      <c r="W31" s="58">
        <f t="shared" si="12"/>
        <v>4.43504373227003</v>
      </c>
      <c r="X31" s="59">
        <f t="shared" si="12"/>
        <v>-13.870847984233903</v>
      </c>
    </row>
    <row r="32" spans="1:24" ht="16.5" customHeight="1">
      <c r="A32" s="8"/>
      <c r="B32" s="15" t="s">
        <v>15</v>
      </c>
      <c r="C32" s="24">
        <f>SUM(C24:C25)</f>
        <v>18170705.696000002</v>
      </c>
      <c r="D32" s="6">
        <f>SUM(D24:D25)</f>
        <v>9877564</v>
      </c>
      <c r="E32" s="6">
        <f>SUM(E24:E25)</f>
        <v>8293141.696</v>
      </c>
      <c r="F32" s="2">
        <f t="shared" si="11"/>
        <v>4.928489429640436</v>
      </c>
      <c r="G32" s="2">
        <f t="shared" si="11"/>
        <v>2.6791182785659986</v>
      </c>
      <c r="H32" s="3">
        <f t="shared" si="11"/>
        <v>2.2493711510744374</v>
      </c>
      <c r="I32" s="8"/>
      <c r="J32" s="15" t="s">
        <v>15</v>
      </c>
      <c r="K32" s="24">
        <f>SUM(K24:K25)</f>
        <v>21953186.65</v>
      </c>
      <c r="L32" s="6">
        <f>SUM(L24:L25)</f>
        <v>6615595</v>
      </c>
      <c r="M32" s="6">
        <f>SUM(M24:M25)</f>
        <v>15337591.649999999</v>
      </c>
      <c r="N32" s="2"/>
      <c r="O32" s="2"/>
      <c r="P32" s="3"/>
      <c r="Q32" s="8"/>
      <c r="R32" s="15" t="s">
        <v>15</v>
      </c>
      <c r="S32" s="60">
        <f>(C32-K32)/1000000</f>
        <v>-3.7824809539999964</v>
      </c>
      <c r="T32" s="58">
        <f>SUM(T24:T26)</f>
        <v>3.2619689999999997</v>
      </c>
      <c r="U32" s="58">
        <f>SUM(U24:U26)</f>
        <v>-7.044449953999998</v>
      </c>
      <c r="V32" s="58">
        <f>S32/$S$9*100</f>
        <v>-7.470632936997272</v>
      </c>
      <c r="W32" s="58">
        <f>T32/$S$9*100</f>
        <v>6.442589757152304</v>
      </c>
      <c r="X32" s="59">
        <f>U32/$S$9*100</f>
        <v>-13.91322269414958</v>
      </c>
    </row>
    <row r="33" spans="1:24" ht="16.5" customHeight="1">
      <c r="A33" s="8"/>
      <c r="B33" s="25" t="s">
        <v>81</v>
      </c>
      <c r="C33" s="6">
        <f>D33+E33</f>
        <v>283244783.00899947</v>
      </c>
      <c r="D33" s="6">
        <v>129745423.70400025</v>
      </c>
      <c r="E33" s="6">
        <v>153499359.30499923</v>
      </c>
      <c r="F33" s="2">
        <f t="shared" si="11"/>
        <v>76.82524511791271</v>
      </c>
      <c r="G33" s="2">
        <f t="shared" si="11"/>
        <v>35.191200604286365</v>
      </c>
      <c r="H33" s="3">
        <f t="shared" si="11"/>
        <v>41.63404451362636</v>
      </c>
      <c r="I33" s="8"/>
      <c r="J33" s="25" t="s">
        <v>102</v>
      </c>
      <c r="K33" s="6">
        <f>L33+M33</f>
        <v>233359681.81000003</v>
      </c>
      <c r="L33" s="6">
        <v>108012400.12000015</v>
      </c>
      <c r="M33" s="6">
        <v>125347281.68999988</v>
      </c>
      <c r="N33" s="2"/>
      <c r="O33" s="2"/>
      <c r="P33" s="3"/>
      <c r="Q33" s="8"/>
      <c r="R33" s="25" t="s">
        <v>102</v>
      </c>
      <c r="S33" s="60">
        <f t="shared" si="1"/>
        <v>49.885101198999436</v>
      </c>
      <c r="T33" s="58">
        <f aca="true" t="shared" si="13" ref="T33:U36">(D33-L33)/1000000</f>
        <v>21.733023584000097</v>
      </c>
      <c r="U33" s="58">
        <f t="shared" si="13"/>
        <v>28.152077614999353</v>
      </c>
      <c r="V33" s="58">
        <f t="shared" si="12"/>
        <v>98.52614847632823</v>
      </c>
      <c r="W33" s="58">
        <f t="shared" si="12"/>
        <v>42.92406063154754</v>
      </c>
      <c r="X33" s="59">
        <f t="shared" si="12"/>
        <v>55.602087844780726</v>
      </c>
    </row>
    <row r="34" spans="1:24" ht="16.5" customHeight="1">
      <c r="A34" s="8"/>
      <c r="B34" s="15" t="s">
        <v>82</v>
      </c>
      <c r="C34" s="6">
        <f>D34+E34</f>
        <v>46107580.359999985</v>
      </c>
      <c r="D34" s="6">
        <v>41321399.23999999</v>
      </c>
      <c r="E34" s="6">
        <v>4786181.119999999</v>
      </c>
      <c r="F34" s="2">
        <f t="shared" si="11"/>
        <v>12.505883163391966</v>
      </c>
      <c r="G34" s="2">
        <f t="shared" si="11"/>
        <v>11.207714371661588</v>
      </c>
      <c r="H34" s="3">
        <f t="shared" si="11"/>
        <v>1.2981687917303781</v>
      </c>
      <c r="I34" s="8"/>
      <c r="J34" s="15" t="s">
        <v>103</v>
      </c>
      <c r="K34" s="6">
        <f>L34+M34</f>
        <v>40689788.339999974</v>
      </c>
      <c r="L34" s="6">
        <v>36593787.59999997</v>
      </c>
      <c r="M34" s="6">
        <v>4096000.7400000007</v>
      </c>
      <c r="N34" s="2"/>
      <c r="O34" s="2"/>
      <c r="P34" s="3"/>
      <c r="Q34" s="8"/>
      <c r="R34" s="15" t="s">
        <v>103</v>
      </c>
      <c r="S34" s="60">
        <f t="shared" si="1"/>
        <v>5.417792020000011</v>
      </c>
      <c r="T34" s="58">
        <f t="shared" si="13"/>
        <v>4.727611640000015</v>
      </c>
      <c r="U34" s="58">
        <f t="shared" si="13"/>
        <v>0.6901803799999985</v>
      </c>
      <c r="V34" s="58">
        <f t="shared" si="12"/>
        <v>10.700473049999422</v>
      </c>
      <c r="W34" s="58">
        <f t="shared" si="12"/>
        <v>9.337324274895963</v>
      </c>
      <c r="X34" s="59">
        <f t="shared" si="12"/>
        <v>1.3631487751034654</v>
      </c>
    </row>
    <row r="35" spans="1:24" ht="16.5" customHeight="1">
      <c r="A35" s="8"/>
      <c r="B35" s="15" t="s">
        <v>83</v>
      </c>
      <c r="C35" s="6">
        <f>D35+E35</f>
        <v>1124345.28</v>
      </c>
      <c r="D35" s="6">
        <v>1124345.28</v>
      </c>
      <c r="E35" s="6">
        <v>0</v>
      </c>
      <c r="F35" s="2">
        <f t="shared" si="11"/>
        <v>0.30495919753771333</v>
      </c>
      <c r="G35" s="2">
        <f t="shared" si="11"/>
        <v>0.30495919753771333</v>
      </c>
      <c r="H35" s="3">
        <f t="shared" si="11"/>
        <v>0</v>
      </c>
      <c r="I35" s="8"/>
      <c r="J35" s="15" t="s">
        <v>104</v>
      </c>
      <c r="K35" s="6">
        <f>L35+M35</f>
        <v>1018433.28</v>
      </c>
      <c r="L35" s="6">
        <v>1018433.28</v>
      </c>
      <c r="M35" s="6">
        <v>0</v>
      </c>
      <c r="N35" s="2"/>
      <c r="O35" s="2"/>
      <c r="P35" s="3"/>
      <c r="Q35" s="8"/>
      <c r="R35" s="15" t="s">
        <v>104</v>
      </c>
      <c r="S35" s="60">
        <f t="shared" si="1"/>
        <v>0.105912</v>
      </c>
      <c r="T35" s="58">
        <f>(D35-L35)/1000000</f>
        <v>0.105912</v>
      </c>
      <c r="U35" s="58" t="s">
        <v>138</v>
      </c>
      <c r="V35" s="58">
        <f t="shared" si="12"/>
        <v>0.2091827256358092</v>
      </c>
      <c r="W35" s="58">
        <f t="shared" si="12"/>
        <v>0.2091827256358092</v>
      </c>
      <c r="X35" s="59" t="s">
        <v>138</v>
      </c>
    </row>
    <row r="36" spans="1:24" ht="16.5" customHeight="1">
      <c r="A36" s="8"/>
      <c r="B36" s="17" t="s">
        <v>84</v>
      </c>
      <c r="C36" s="18">
        <f>D36+E36</f>
        <v>38210410.506</v>
      </c>
      <c r="D36" s="7">
        <v>29101956.689999998</v>
      </c>
      <c r="E36" s="7">
        <v>9108453.816000002</v>
      </c>
      <c r="F36" s="4">
        <f t="shared" si="11"/>
        <v>10.36391252115753</v>
      </c>
      <c r="G36" s="4">
        <f t="shared" si="11"/>
        <v>7.893402068588474</v>
      </c>
      <c r="H36" s="5">
        <f t="shared" si="11"/>
        <v>2.4705104525690564</v>
      </c>
      <c r="I36" s="8"/>
      <c r="J36" s="17" t="s">
        <v>105</v>
      </c>
      <c r="K36" s="18">
        <f>L36+M36</f>
        <v>42987883.87</v>
      </c>
      <c r="L36" s="7">
        <v>26856434.979999997</v>
      </c>
      <c r="M36" s="7">
        <v>16131448.89</v>
      </c>
      <c r="N36" s="4"/>
      <c r="O36" s="4"/>
      <c r="P36" s="5"/>
      <c r="Q36" s="8"/>
      <c r="R36" s="17" t="s">
        <v>105</v>
      </c>
      <c r="S36" s="61">
        <f t="shared" si="1"/>
        <v>-4.7774733640000004</v>
      </c>
      <c r="T36" s="62">
        <f t="shared" si="13"/>
        <v>2.245521710000001</v>
      </c>
      <c r="U36" s="62">
        <f t="shared" si="13"/>
        <v>-7.022995073999999</v>
      </c>
      <c r="V36" s="62">
        <f t="shared" si="12"/>
        <v>-9.43580425196388</v>
      </c>
      <c r="W36" s="62">
        <f t="shared" si="12"/>
        <v>4.43504373227003</v>
      </c>
      <c r="X36" s="63">
        <f t="shared" si="12"/>
        <v>-13.870847984233906</v>
      </c>
    </row>
    <row r="37" spans="1:24" ht="6.75" customHeight="1">
      <c r="A37" s="8"/>
      <c r="B37" s="19"/>
      <c r="C37" s="6"/>
      <c r="D37" s="6"/>
      <c r="E37" s="6"/>
      <c r="F37" s="2"/>
      <c r="G37" s="2"/>
      <c r="H37" s="2"/>
      <c r="I37" s="8"/>
      <c r="J37" s="19"/>
      <c r="K37" s="6"/>
      <c r="L37" s="6"/>
      <c r="M37" s="6"/>
      <c r="N37" s="2"/>
      <c r="O37" s="2"/>
      <c r="P37" s="2"/>
      <c r="Q37" s="8"/>
      <c r="R37" s="19"/>
      <c r="S37" s="6"/>
      <c r="T37" s="6"/>
      <c r="U37" s="6"/>
      <c r="V37" s="2"/>
      <c r="W37" s="2"/>
      <c r="X37" s="2"/>
    </row>
    <row r="38" spans="1:24" ht="12" customHeight="1">
      <c r="A38" s="8"/>
      <c r="B38" s="19"/>
      <c r="C38" s="8"/>
      <c r="D38" s="8"/>
      <c r="E38" s="8"/>
      <c r="F38" s="8"/>
      <c r="G38" s="8"/>
      <c r="H38" s="8"/>
      <c r="I38" s="8"/>
      <c r="J38" s="19"/>
      <c r="K38" s="8"/>
      <c r="L38" s="8"/>
      <c r="M38" s="8"/>
      <c r="N38" s="8"/>
      <c r="O38" s="8"/>
      <c r="P38" s="8"/>
      <c r="Q38" s="8"/>
      <c r="R38" s="28" t="s">
        <v>106</v>
      </c>
      <c r="S38" s="8"/>
      <c r="T38" s="8"/>
      <c r="U38" s="8"/>
      <c r="V38" s="8"/>
      <c r="W38" s="8"/>
      <c r="X38" s="8"/>
    </row>
    <row r="39" spans="1:24" ht="12" customHeight="1">
      <c r="A39" s="8"/>
      <c r="B39" s="19"/>
      <c r="C39" s="8"/>
      <c r="D39" s="8"/>
      <c r="E39" s="8"/>
      <c r="F39" s="8"/>
      <c r="G39" s="8"/>
      <c r="H39" s="8"/>
      <c r="I39" s="8"/>
      <c r="J39" s="19"/>
      <c r="K39" s="8"/>
      <c r="L39" s="8"/>
      <c r="M39" s="8"/>
      <c r="N39" s="8"/>
      <c r="O39" s="8"/>
      <c r="P39" s="8"/>
      <c r="Q39" s="8"/>
      <c r="R39" s="28"/>
      <c r="S39" s="8"/>
      <c r="T39" s="8"/>
      <c r="U39" s="8"/>
      <c r="V39" s="8"/>
      <c r="W39" s="8"/>
      <c r="X39" s="8"/>
    </row>
    <row r="40" spans="10:21" ht="12" customHeight="1">
      <c r="J40" s="19"/>
      <c r="L40" s="33"/>
      <c r="M40" s="33"/>
      <c r="N40" s="33"/>
      <c r="O40" s="27"/>
      <c r="P40" s="27"/>
      <c r="R40" s="28"/>
      <c r="S40" s="30"/>
      <c r="T40" s="30"/>
      <c r="U40" s="30"/>
    </row>
    <row r="41" spans="3:18" ht="15">
      <c r="C41" s="34"/>
      <c r="D41" s="34"/>
      <c r="E41" s="34"/>
      <c r="F41" s="27"/>
      <c r="L41" s="35"/>
      <c r="M41" s="36"/>
      <c r="N41" s="36"/>
      <c r="O41" s="27"/>
      <c r="P41" s="27"/>
      <c r="R41" s="19"/>
    </row>
    <row r="42" spans="3:16" ht="14.25">
      <c r="C42" s="56"/>
      <c r="D42" s="37"/>
      <c r="E42" s="37"/>
      <c r="F42" s="27"/>
      <c r="L42" s="35"/>
      <c r="M42" s="36"/>
      <c r="N42" s="36"/>
      <c r="O42" s="27"/>
      <c r="P42" s="27"/>
    </row>
    <row r="43" spans="3:16" ht="14.25">
      <c r="C43" s="56"/>
      <c r="D43" s="37"/>
      <c r="E43" s="37"/>
      <c r="F43" s="27"/>
      <c r="L43" s="27"/>
      <c r="M43" s="27"/>
      <c r="N43" s="27"/>
      <c r="O43" s="27"/>
      <c r="P43" s="27"/>
    </row>
    <row r="44" spans="3:13" ht="12.75">
      <c r="C44" s="27"/>
      <c r="D44" s="29"/>
      <c r="E44" s="29"/>
      <c r="F44" s="27"/>
      <c r="K44" s="33"/>
      <c r="L44" s="33"/>
      <c r="M44" s="33"/>
    </row>
    <row r="45" spans="11:13" ht="12.75">
      <c r="K45" s="36"/>
      <c r="L45" s="36"/>
      <c r="M45" s="36"/>
    </row>
    <row r="46" spans="11:13" ht="12.75">
      <c r="K46" s="36"/>
      <c r="L46" s="36"/>
      <c r="M46" s="36"/>
    </row>
    <row r="47" spans="11:13" ht="12.75">
      <c r="K47" s="36"/>
      <c r="L47" s="36"/>
      <c r="M47" s="36"/>
    </row>
    <row r="48" spans="11:13" ht="12.75">
      <c r="K48" s="36"/>
      <c r="L48" s="36"/>
      <c r="M48" s="36"/>
    </row>
    <row r="49" spans="11:13" ht="12.75">
      <c r="K49" s="36"/>
      <c r="L49" s="36"/>
      <c r="M49" s="36"/>
    </row>
    <row r="50" spans="11:13" ht="12.75">
      <c r="K50" s="36"/>
      <c r="L50" s="36"/>
      <c r="M50" s="36"/>
    </row>
    <row r="51" spans="11:13" ht="12.75">
      <c r="K51" s="36"/>
      <c r="L51" s="36"/>
      <c r="M51" s="36"/>
    </row>
    <row r="52" spans="11:13" ht="12.75">
      <c r="K52" s="36"/>
      <c r="L52" s="36"/>
      <c r="M52" s="36"/>
    </row>
    <row r="53" spans="11:13" ht="12.75">
      <c r="K53" s="36"/>
      <c r="L53" s="36"/>
      <c r="M53" s="36"/>
    </row>
    <row r="54" spans="11:13" ht="12.75">
      <c r="K54" s="36"/>
      <c r="L54" s="36"/>
      <c r="M54" s="36"/>
    </row>
    <row r="55" spans="11:13" ht="12.75">
      <c r="K55" s="36"/>
      <c r="L55" s="36"/>
      <c r="M55" s="36"/>
    </row>
    <row r="56" spans="11:13" ht="12.75">
      <c r="K56" s="36"/>
      <c r="L56" s="36"/>
      <c r="M56" s="36"/>
    </row>
    <row r="57" spans="11:13" ht="12.75">
      <c r="K57" s="36"/>
      <c r="L57" s="36"/>
      <c r="M57" s="36"/>
    </row>
    <row r="58" spans="11:13" ht="12.75">
      <c r="K58" s="36"/>
      <c r="L58" s="36"/>
      <c r="M58" s="36"/>
    </row>
    <row r="59" spans="11:13" ht="12.75">
      <c r="K59" s="36"/>
      <c r="L59" s="36"/>
      <c r="M59" s="36"/>
    </row>
  </sheetData>
  <sheetProtection/>
  <mergeCells count="6">
    <mergeCell ref="R5:R7"/>
    <mergeCell ref="S5:X5"/>
    <mergeCell ref="B5:B7"/>
    <mergeCell ref="C5:H5"/>
    <mergeCell ref="J5:J7"/>
    <mergeCell ref="K5:P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MS,標準"V-7-1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42"/>
  <sheetViews>
    <sheetView showGridLines="0" workbookViewId="0" topLeftCell="AH1">
      <selection activeCell="AH1" sqref="AH1"/>
    </sheetView>
  </sheetViews>
  <sheetFormatPr defaultColWidth="9.140625" defaultRowHeight="12.75"/>
  <cols>
    <col min="1" max="1" width="3.7109375" style="1" customWidth="1"/>
    <col min="2" max="2" width="18.421875" style="1" customWidth="1"/>
    <col min="3" max="3" width="16.8515625" style="1" customWidth="1"/>
    <col min="4" max="4" width="15.00390625" style="1" customWidth="1"/>
    <col min="5" max="5" width="15.421875" style="1" customWidth="1"/>
    <col min="6" max="8" width="10.7109375" style="1" customWidth="1"/>
    <col min="9" max="9" width="2.57421875" style="1" customWidth="1"/>
    <col min="10" max="10" width="1.7109375" style="27" customWidth="1"/>
    <col min="11" max="11" width="18.421875" style="1" customWidth="1"/>
    <col min="12" max="12" width="16.00390625" style="1" customWidth="1"/>
    <col min="13" max="13" width="14.7109375" style="1" customWidth="1"/>
    <col min="14" max="14" width="14.8515625" style="1" customWidth="1"/>
    <col min="15" max="17" width="10.7109375" style="1" customWidth="1"/>
    <col min="18" max="18" width="3.00390625" style="1" customWidth="1"/>
    <col min="19" max="19" width="2.7109375" style="27" customWidth="1"/>
    <col min="20" max="20" width="2.7109375" style="1" customWidth="1"/>
    <col min="21" max="21" width="18.421875" style="1" customWidth="1"/>
    <col min="22" max="22" width="15.00390625" style="1" customWidth="1"/>
    <col min="23" max="23" width="13.7109375" style="1" customWidth="1"/>
    <col min="24" max="24" width="17.7109375" style="1" customWidth="1"/>
    <col min="25" max="27" width="10.7109375" style="1" customWidth="1"/>
    <col min="28" max="28" width="2.7109375" style="1" customWidth="1"/>
    <col min="29" max="29" width="16.140625" style="1" customWidth="1"/>
    <col min="30" max="30" width="18.7109375" style="1" customWidth="1"/>
    <col min="31" max="31" width="17.00390625" style="1" customWidth="1"/>
    <col min="32" max="32" width="16.57421875" style="1" customWidth="1"/>
    <col min="33" max="33" width="15.140625" style="1" customWidth="1"/>
    <col min="34" max="34" width="2.421875" style="1" customWidth="1"/>
    <col min="35" max="35" width="17.28125" style="1" customWidth="1"/>
    <col min="36" max="36" width="12.8515625" style="1" customWidth="1"/>
    <col min="37" max="37" width="13.00390625" style="1" customWidth="1"/>
    <col min="38" max="38" width="11.8515625" style="1" customWidth="1"/>
    <col min="39" max="39" width="12.28125" style="1" customWidth="1"/>
    <col min="40" max="40" width="11.8515625" style="1" customWidth="1"/>
    <col min="41" max="41" width="12.28125" style="1" customWidth="1"/>
    <col min="42" max="16384" width="9.140625" style="1" customWidth="1"/>
  </cols>
  <sheetData>
    <row r="1" spans="1:33" ht="15" customHeight="1">
      <c r="A1" s="8"/>
      <c r="B1" s="8"/>
      <c r="C1" s="8"/>
      <c r="D1" s="8"/>
      <c r="E1" s="8"/>
      <c r="F1" s="8"/>
      <c r="G1" s="8"/>
      <c r="H1" s="8"/>
      <c r="J1" s="26"/>
      <c r="K1" s="8"/>
      <c r="L1" s="8"/>
      <c r="M1" s="8"/>
      <c r="N1" s="8"/>
      <c r="O1" s="8"/>
      <c r="P1" s="8"/>
      <c r="Q1" s="8"/>
      <c r="R1" s="8"/>
      <c r="S1" s="26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1" ht="15" customHeight="1">
      <c r="A2" s="8"/>
      <c r="B2" s="9" t="s">
        <v>131</v>
      </c>
      <c r="C2" s="9"/>
      <c r="D2" s="9"/>
      <c r="E2" s="9"/>
      <c r="F2" s="9"/>
      <c r="G2" s="9"/>
      <c r="H2" s="9"/>
      <c r="J2" s="26"/>
      <c r="K2" s="9" t="s">
        <v>132</v>
      </c>
      <c r="L2" s="9"/>
      <c r="M2" s="9"/>
      <c r="N2" s="9"/>
      <c r="O2" s="9"/>
      <c r="P2" s="9"/>
      <c r="Q2" s="9"/>
      <c r="R2" s="9"/>
      <c r="S2" s="26"/>
      <c r="T2" s="8"/>
      <c r="U2" s="9" t="s">
        <v>133</v>
      </c>
      <c r="V2" s="9"/>
      <c r="W2" s="9"/>
      <c r="X2" s="9"/>
      <c r="Y2" s="49"/>
      <c r="Z2" s="49"/>
      <c r="AA2" s="9"/>
      <c r="AB2" s="8"/>
      <c r="AC2" s="9" t="s">
        <v>135</v>
      </c>
      <c r="AD2" s="9"/>
      <c r="AE2" s="9"/>
      <c r="AF2" s="9"/>
      <c r="AG2" s="9"/>
      <c r="AI2" s="9" t="s">
        <v>120</v>
      </c>
      <c r="AJ2" s="9"/>
      <c r="AK2" s="9"/>
      <c r="AL2" s="9"/>
      <c r="AM2" s="9"/>
      <c r="AN2" s="9"/>
      <c r="AO2" s="9"/>
    </row>
    <row r="3" spans="1:41" ht="15" customHeight="1">
      <c r="A3" s="8"/>
      <c r="B3" s="9" t="s">
        <v>142</v>
      </c>
      <c r="C3" s="9"/>
      <c r="D3" s="9"/>
      <c r="E3" s="9"/>
      <c r="F3" s="9"/>
      <c r="G3" s="9"/>
      <c r="H3" s="9"/>
      <c r="J3" s="26"/>
      <c r="K3" s="9" t="s">
        <v>143</v>
      </c>
      <c r="L3" s="9"/>
      <c r="M3" s="9"/>
      <c r="N3" s="9"/>
      <c r="O3" s="9"/>
      <c r="P3" s="9"/>
      <c r="Q3" s="9"/>
      <c r="R3" s="9"/>
      <c r="S3" s="26"/>
      <c r="T3" s="8"/>
      <c r="U3" s="9" t="s">
        <v>143</v>
      </c>
      <c r="V3" s="9"/>
      <c r="W3" s="9"/>
      <c r="X3" s="9"/>
      <c r="Y3" s="9"/>
      <c r="Z3" s="9"/>
      <c r="AA3" s="9"/>
      <c r="AB3" s="8"/>
      <c r="AC3" s="9" t="s">
        <v>144</v>
      </c>
      <c r="AD3" s="9"/>
      <c r="AE3" s="9"/>
      <c r="AF3" s="9"/>
      <c r="AG3" s="9"/>
      <c r="AI3" s="9" t="s">
        <v>141</v>
      </c>
      <c r="AJ3" s="9"/>
      <c r="AK3" s="9"/>
      <c r="AL3" s="9"/>
      <c r="AM3" s="9"/>
      <c r="AN3" s="9"/>
      <c r="AO3" s="9"/>
    </row>
    <row r="4" spans="1:41" ht="15" customHeight="1">
      <c r="A4" s="8"/>
      <c r="B4" s="9"/>
      <c r="C4" s="9"/>
      <c r="D4" s="9"/>
      <c r="E4" s="9"/>
      <c r="F4" s="9"/>
      <c r="G4" s="9"/>
      <c r="H4" s="9"/>
      <c r="J4" s="26"/>
      <c r="K4" s="9"/>
      <c r="L4" s="9"/>
      <c r="M4" s="9"/>
      <c r="N4" s="9"/>
      <c r="O4" s="9"/>
      <c r="P4" s="9"/>
      <c r="Q4" s="9"/>
      <c r="R4" s="9"/>
      <c r="S4" s="26"/>
      <c r="T4" s="8"/>
      <c r="U4" s="9"/>
      <c r="V4" s="9"/>
      <c r="W4" s="9"/>
      <c r="X4" s="9"/>
      <c r="Y4" s="9"/>
      <c r="Z4" s="9"/>
      <c r="AA4" s="9"/>
      <c r="AB4" s="8"/>
      <c r="AC4" s="9"/>
      <c r="AD4" s="9"/>
      <c r="AE4" s="9"/>
      <c r="AF4" s="9"/>
      <c r="AG4" s="9"/>
      <c r="AI4" s="9"/>
      <c r="AJ4" s="9"/>
      <c r="AK4" s="9"/>
      <c r="AL4" s="9"/>
      <c r="AM4" s="9"/>
      <c r="AN4" s="9"/>
      <c r="AO4" s="9"/>
    </row>
    <row r="5" spans="1:41" ht="15" customHeight="1">
      <c r="A5" s="8"/>
      <c r="B5" s="70" t="s">
        <v>5</v>
      </c>
      <c r="C5" s="73" t="s">
        <v>16</v>
      </c>
      <c r="D5" s="74"/>
      <c r="E5" s="74"/>
      <c r="F5" s="74"/>
      <c r="G5" s="74"/>
      <c r="H5" s="75"/>
      <c r="J5" s="26"/>
      <c r="K5" s="70" t="s">
        <v>5</v>
      </c>
      <c r="L5" s="73" t="s">
        <v>16</v>
      </c>
      <c r="M5" s="74"/>
      <c r="N5" s="74"/>
      <c r="O5" s="74"/>
      <c r="P5" s="74"/>
      <c r="Q5" s="75"/>
      <c r="R5" s="38"/>
      <c r="S5" s="26"/>
      <c r="T5" s="8"/>
      <c r="U5" s="70" t="s">
        <v>5</v>
      </c>
      <c r="V5" s="73" t="s">
        <v>16</v>
      </c>
      <c r="W5" s="74"/>
      <c r="X5" s="74"/>
      <c r="Y5" s="74"/>
      <c r="Z5" s="74"/>
      <c r="AA5" s="75"/>
      <c r="AB5" s="8"/>
      <c r="AC5" s="70" t="s">
        <v>5</v>
      </c>
      <c r="AD5" s="73" t="s">
        <v>16</v>
      </c>
      <c r="AE5" s="74"/>
      <c r="AF5" s="75"/>
      <c r="AG5" s="38"/>
      <c r="AI5" s="70" t="s">
        <v>5</v>
      </c>
      <c r="AJ5" s="73" t="s">
        <v>16</v>
      </c>
      <c r="AK5" s="74"/>
      <c r="AL5" s="74"/>
      <c r="AM5" s="74"/>
      <c r="AN5" s="74"/>
      <c r="AO5" s="75"/>
    </row>
    <row r="6" spans="1:41" ht="29.25" customHeight="1">
      <c r="A6" s="8"/>
      <c r="B6" s="71"/>
      <c r="C6" s="10" t="s">
        <v>17</v>
      </c>
      <c r="D6" s="11" t="s">
        <v>6</v>
      </c>
      <c r="E6" s="12" t="s">
        <v>7</v>
      </c>
      <c r="F6" s="13" t="s">
        <v>17</v>
      </c>
      <c r="G6" s="11" t="s">
        <v>6</v>
      </c>
      <c r="H6" s="12" t="s">
        <v>7</v>
      </c>
      <c r="J6" s="26"/>
      <c r="K6" s="71"/>
      <c r="L6" s="10" t="s">
        <v>17</v>
      </c>
      <c r="M6" s="11" t="s">
        <v>6</v>
      </c>
      <c r="N6" s="12" t="s">
        <v>7</v>
      </c>
      <c r="O6" s="13" t="s">
        <v>17</v>
      </c>
      <c r="P6" s="11" t="s">
        <v>6</v>
      </c>
      <c r="Q6" s="12" t="s">
        <v>7</v>
      </c>
      <c r="R6" s="38"/>
      <c r="S6" s="26"/>
      <c r="T6" s="8"/>
      <c r="U6" s="71"/>
      <c r="V6" s="10" t="s">
        <v>17</v>
      </c>
      <c r="W6" s="11" t="s">
        <v>6</v>
      </c>
      <c r="X6" s="12" t="s">
        <v>7</v>
      </c>
      <c r="Y6" s="13" t="s">
        <v>17</v>
      </c>
      <c r="Z6" s="11" t="s">
        <v>6</v>
      </c>
      <c r="AA6" s="12" t="s">
        <v>7</v>
      </c>
      <c r="AB6" s="8"/>
      <c r="AC6" s="71"/>
      <c r="AD6" s="13" t="s">
        <v>17</v>
      </c>
      <c r="AE6" s="11" t="s">
        <v>6</v>
      </c>
      <c r="AF6" s="12" t="s">
        <v>7</v>
      </c>
      <c r="AG6" s="38"/>
      <c r="AI6" s="71"/>
      <c r="AJ6" s="10" t="s">
        <v>17</v>
      </c>
      <c r="AK6" s="11" t="s">
        <v>6</v>
      </c>
      <c r="AL6" s="12" t="s">
        <v>7</v>
      </c>
      <c r="AM6" s="13" t="s">
        <v>17</v>
      </c>
      <c r="AN6" s="11" t="s">
        <v>6</v>
      </c>
      <c r="AO6" s="12" t="s">
        <v>7</v>
      </c>
    </row>
    <row r="7" spans="1:41" ht="15" customHeight="1">
      <c r="A7" s="8"/>
      <c r="B7" s="72"/>
      <c r="C7" s="20"/>
      <c r="D7" s="20" t="s">
        <v>93</v>
      </c>
      <c r="E7" s="21"/>
      <c r="F7" s="14"/>
      <c r="G7" s="20" t="s">
        <v>42</v>
      </c>
      <c r="H7" s="21"/>
      <c r="J7" s="26"/>
      <c r="K7" s="72"/>
      <c r="L7" s="20"/>
      <c r="M7" s="20" t="s">
        <v>93</v>
      </c>
      <c r="N7" s="21"/>
      <c r="O7" s="14"/>
      <c r="P7" s="20" t="s">
        <v>42</v>
      </c>
      <c r="Q7" s="21"/>
      <c r="R7" s="38"/>
      <c r="S7" s="26"/>
      <c r="T7" s="8"/>
      <c r="U7" s="72"/>
      <c r="V7" s="20"/>
      <c r="W7" s="20" t="s">
        <v>93</v>
      </c>
      <c r="X7" s="21"/>
      <c r="Y7" s="14"/>
      <c r="Z7" s="20" t="s">
        <v>86</v>
      </c>
      <c r="AA7" s="21"/>
      <c r="AB7" s="8"/>
      <c r="AC7" s="72"/>
      <c r="AD7" s="14"/>
      <c r="AE7" s="20" t="s">
        <v>136</v>
      </c>
      <c r="AF7" s="21"/>
      <c r="AG7" s="38"/>
      <c r="AI7" s="72"/>
      <c r="AJ7" s="20"/>
      <c r="AK7" s="20" t="s">
        <v>145</v>
      </c>
      <c r="AL7" s="21"/>
      <c r="AM7" s="14"/>
      <c r="AN7" s="20" t="s">
        <v>86</v>
      </c>
      <c r="AO7" s="21"/>
    </row>
    <row r="8" spans="1:41" ht="6.75" customHeight="1">
      <c r="A8" s="8"/>
      <c r="B8" s="15"/>
      <c r="C8" s="6"/>
      <c r="D8" s="6"/>
      <c r="E8" s="6"/>
      <c r="F8" s="22"/>
      <c r="G8" s="22"/>
      <c r="H8" s="23"/>
      <c r="J8" s="26"/>
      <c r="K8" s="15"/>
      <c r="L8" s="6"/>
      <c r="M8" s="6"/>
      <c r="N8" s="6"/>
      <c r="O8" s="22"/>
      <c r="P8" s="22"/>
      <c r="Q8" s="23"/>
      <c r="R8" s="2"/>
      <c r="S8" s="26"/>
      <c r="T8" s="8"/>
      <c r="U8" s="15"/>
      <c r="V8" s="6"/>
      <c r="W8" s="6"/>
      <c r="X8" s="6"/>
      <c r="Y8" s="22"/>
      <c r="Z8" s="22"/>
      <c r="AA8" s="23"/>
      <c r="AB8" s="8"/>
      <c r="AC8" s="15"/>
      <c r="AD8" s="24"/>
      <c r="AE8" s="6"/>
      <c r="AF8" s="41"/>
      <c r="AG8" s="6"/>
      <c r="AI8" s="15"/>
      <c r="AJ8" s="39"/>
      <c r="AK8" s="40"/>
      <c r="AL8" s="40"/>
      <c r="AM8" s="22"/>
      <c r="AN8" s="22"/>
      <c r="AO8" s="23"/>
    </row>
    <row r="9" spans="1:41" ht="15">
      <c r="A9" s="8"/>
      <c r="B9" s="15" t="s">
        <v>43</v>
      </c>
      <c r="C9" s="6">
        <f>SUM(C11:C25)</f>
        <v>368687119.15499973</v>
      </c>
      <c r="D9" s="6">
        <f>SUM(D11:D25)</f>
        <v>201293124.91399992</v>
      </c>
      <c r="E9" s="6">
        <f>SUM(E11:E25)</f>
        <v>167393994.24099988</v>
      </c>
      <c r="F9" s="2"/>
      <c r="G9" s="2"/>
      <c r="H9" s="3"/>
      <c r="J9" s="26"/>
      <c r="K9" s="15" t="s">
        <v>29</v>
      </c>
      <c r="L9" s="6">
        <f>SUM(L11:L25)</f>
        <v>318055787.3000001</v>
      </c>
      <c r="M9" s="6">
        <f>SUM(M11:M25)</f>
        <v>172481055.9800001</v>
      </c>
      <c r="N9" s="6">
        <f>SUM(N11:N25)</f>
        <v>145574731.31999996</v>
      </c>
      <c r="O9" s="2"/>
      <c r="P9" s="2"/>
      <c r="Q9" s="3"/>
      <c r="R9" s="2"/>
      <c r="S9" s="26"/>
      <c r="T9" s="8"/>
      <c r="U9" s="15" t="s">
        <v>19</v>
      </c>
      <c r="V9" s="6">
        <f>C9-L9</f>
        <v>50631331.85499966</v>
      </c>
      <c r="W9" s="6">
        <f>D9-M9</f>
        <v>28812068.933999807</v>
      </c>
      <c r="X9" s="6">
        <f>E9-N9</f>
        <v>21819262.920999914</v>
      </c>
      <c r="Y9" s="50"/>
      <c r="Z9" s="50"/>
      <c r="AA9" s="51"/>
      <c r="AB9" s="8"/>
      <c r="AC9" s="15" t="s">
        <v>19</v>
      </c>
      <c r="AD9" s="24">
        <f>AE9+AF9</f>
        <v>24179</v>
      </c>
      <c r="AE9" s="6">
        <f>SUM(AE11:AE25)</f>
        <v>10114</v>
      </c>
      <c r="AF9" s="41">
        <f>SUM(AF11:AF25)</f>
        <v>14065</v>
      </c>
      <c r="AG9" s="6"/>
      <c r="AI9" s="15" t="s">
        <v>19</v>
      </c>
      <c r="AJ9" s="64">
        <f>V9/AD9</f>
        <v>2094.0209212539667</v>
      </c>
      <c r="AK9" s="65">
        <f>W9/AE9</f>
        <v>2848.731355942239</v>
      </c>
      <c r="AL9" s="65">
        <f>X9/AF9</f>
        <v>1551.3162403839256</v>
      </c>
      <c r="AM9" s="58">
        <f>AJ9/$AJ$9</f>
        <v>1</v>
      </c>
      <c r="AN9" s="58">
        <f>AK9/$AJ$9</f>
        <v>1.3604120794726005</v>
      </c>
      <c r="AO9" s="59">
        <f>AL9/$AJ$9</f>
        <v>0.7408312995530856</v>
      </c>
    </row>
    <row r="10" spans="1:41" ht="6.75" customHeight="1">
      <c r="A10" s="8"/>
      <c r="B10" s="15"/>
      <c r="C10" s="6"/>
      <c r="D10" s="6"/>
      <c r="E10" s="6"/>
      <c r="F10" s="2"/>
      <c r="G10" s="2"/>
      <c r="H10" s="3"/>
      <c r="J10" s="26"/>
      <c r="K10" s="15"/>
      <c r="L10" s="6"/>
      <c r="M10" s="6"/>
      <c r="N10" s="6"/>
      <c r="O10" s="2"/>
      <c r="P10" s="2"/>
      <c r="Q10" s="3"/>
      <c r="R10" s="2"/>
      <c r="S10" s="26"/>
      <c r="T10" s="8"/>
      <c r="U10" s="15"/>
      <c r="V10" s="6"/>
      <c r="W10" s="6"/>
      <c r="X10" s="6"/>
      <c r="Y10" s="50"/>
      <c r="Z10" s="50"/>
      <c r="AA10" s="51"/>
      <c r="AB10" s="8"/>
      <c r="AC10" s="15"/>
      <c r="AD10" s="24"/>
      <c r="AE10" s="6"/>
      <c r="AF10" s="41"/>
      <c r="AG10" s="6"/>
      <c r="AI10" s="15"/>
      <c r="AJ10" s="64"/>
      <c r="AK10" s="65"/>
      <c r="AL10" s="65"/>
      <c r="AM10" s="58"/>
      <c r="AN10" s="58"/>
      <c r="AO10" s="59"/>
    </row>
    <row r="11" spans="1:41" ht="15">
      <c r="A11" s="8"/>
      <c r="B11" s="15" t="s">
        <v>9</v>
      </c>
      <c r="C11" s="6">
        <f>D11+E11</f>
        <v>86707229.02500013</v>
      </c>
      <c r="D11" s="6">
        <v>23405994.05500001</v>
      </c>
      <c r="E11" s="6">
        <v>63301234.97000012</v>
      </c>
      <c r="F11" s="2"/>
      <c r="G11" s="2"/>
      <c r="H11" s="3"/>
      <c r="J11" s="26"/>
      <c r="K11" s="15" t="s">
        <v>9</v>
      </c>
      <c r="L11" s="6">
        <f>M11+N11</f>
        <v>69871624.83500001</v>
      </c>
      <c r="M11" s="6">
        <v>18628753.750000007</v>
      </c>
      <c r="N11" s="6">
        <v>51242871.08500001</v>
      </c>
      <c r="O11" s="2"/>
      <c r="P11" s="2"/>
      <c r="Q11" s="3"/>
      <c r="R11" s="2"/>
      <c r="S11" s="26"/>
      <c r="T11" s="8"/>
      <c r="U11" s="15" t="s">
        <v>9</v>
      </c>
      <c r="V11" s="6">
        <f aca="true" t="shared" si="0" ref="V11:V25">C11-L11</f>
        <v>16835604.190000117</v>
      </c>
      <c r="W11" s="6">
        <f aca="true" t="shared" si="1" ref="W11:W25">D11-M11</f>
        <v>4777240.305000003</v>
      </c>
      <c r="X11" s="6">
        <f aca="true" t="shared" si="2" ref="X11:X23">E11-N11</f>
        <v>12058363.88500011</v>
      </c>
      <c r="Y11" s="50"/>
      <c r="Z11" s="50"/>
      <c r="AA11" s="51"/>
      <c r="AB11" s="8"/>
      <c r="AC11" s="15" t="s">
        <v>9</v>
      </c>
      <c r="AD11" s="24">
        <f aca="true" t="shared" si="3" ref="AD11:AD25">AE11+AF11</f>
        <v>10274</v>
      </c>
      <c r="AE11" s="6">
        <v>3076</v>
      </c>
      <c r="AF11" s="41">
        <v>7198</v>
      </c>
      <c r="AG11" s="6"/>
      <c r="AI11" s="15" t="s">
        <v>9</v>
      </c>
      <c r="AJ11" s="64">
        <f aca="true" t="shared" si="4" ref="AJ11:AJ23">V11/AD11</f>
        <v>1638.6611047303988</v>
      </c>
      <c r="AK11" s="65">
        <f aca="true" t="shared" si="5" ref="AK11:AK23">W11/AE11</f>
        <v>1553.0690198309503</v>
      </c>
      <c r="AL11" s="65">
        <f aca="true" t="shared" si="6" ref="AL11:AL23">X11/AF11</f>
        <v>1675.2381057238274</v>
      </c>
      <c r="AM11" s="58">
        <f aca="true" t="shared" si="7" ref="AM11:AM23">AJ11/$AJ$9</f>
        <v>0.7825428524129149</v>
      </c>
      <c r="AN11" s="58">
        <f aca="true" t="shared" si="8" ref="AN11:AN23">AK11/$AJ$9</f>
        <v>0.7416683396367038</v>
      </c>
      <c r="AO11" s="59">
        <f aca="true" t="shared" si="9" ref="AO11:AO23">AL11/$AJ$9</f>
        <v>0.8000102046357022</v>
      </c>
    </row>
    <row r="12" spans="1:41" ht="15">
      <c r="A12" s="8"/>
      <c r="B12" s="15">
        <v>2</v>
      </c>
      <c r="C12" s="6">
        <f>D12+E12</f>
        <v>113815089.03999959</v>
      </c>
      <c r="D12" s="6">
        <v>55120659.46499988</v>
      </c>
      <c r="E12" s="6">
        <v>58694429.57499971</v>
      </c>
      <c r="F12" s="2"/>
      <c r="G12" s="2"/>
      <c r="H12" s="3"/>
      <c r="J12" s="26"/>
      <c r="K12" s="15">
        <v>2</v>
      </c>
      <c r="L12" s="6">
        <f>M12+N12</f>
        <v>95036642.1450001</v>
      </c>
      <c r="M12" s="6">
        <v>46707028.55000013</v>
      </c>
      <c r="N12" s="6">
        <v>48329613.59499996</v>
      </c>
      <c r="O12" s="2"/>
      <c r="P12" s="2"/>
      <c r="Q12" s="3"/>
      <c r="R12" s="2"/>
      <c r="S12" s="26"/>
      <c r="T12" s="8"/>
      <c r="U12" s="15">
        <v>2</v>
      </c>
      <c r="V12" s="6">
        <f t="shared" si="0"/>
        <v>18778446.89499949</v>
      </c>
      <c r="W12" s="6">
        <f t="shared" si="1"/>
        <v>8413630.914999746</v>
      </c>
      <c r="X12" s="6">
        <f t="shared" si="2"/>
        <v>10364815.97999975</v>
      </c>
      <c r="Y12" s="50"/>
      <c r="Z12" s="50"/>
      <c r="AA12" s="51"/>
      <c r="AB12" s="8"/>
      <c r="AC12" s="15">
        <v>2</v>
      </c>
      <c r="AD12" s="24">
        <f t="shared" si="3"/>
        <v>9368</v>
      </c>
      <c r="AE12" s="6">
        <v>4262</v>
      </c>
      <c r="AF12" s="41">
        <v>5106</v>
      </c>
      <c r="AG12" s="6"/>
      <c r="AI12" s="15">
        <v>2</v>
      </c>
      <c r="AJ12" s="64">
        <f t="shared" si="4"/>
        <v>2004.531051985428</v>
      </c>
      <c r="AK12" s="65">
        <f t="shared" si="5"/>
        <v>1974.103921867608</v>
      </c>
      <c r="AL12" s="65">
        <f t="shared" si="6"/>
        <v>2029.9287074030065</v>
      </c>
      <c r="AM12" s="58">
        <f t="shared" si="7"/>
        <v>0.9572640997230585</v>
      </c>
      <c r="AN12" s="58">
        <f t="shared" si="8"/>
        <v>0.9427336192445736</v>
      </c>
      <c r="AO12" s="59">
        <f t="shared" si="9"/>
        <v>0.9693927538161463</v>
      </c>
    </row>
    <row r="13" spans="1:41" ht="15">
      <c r="A13" s="8"/>
      <c r="B13" s="15">
        <v>3</v>
      </c>
      <c r="C13" s="6">
        <f>D13+E13</f>
        <v>32308402.570000015</v>
      </c>
      <c r="D13" s="6">
        <v>17471845.270000007</v>
      </c>
      <c r="E13" s="6">
        <v>14836557.300000008</v>
      </c>
      <c r="F13" s="2"/>
      <c r="G13" s="2"/>
      <c r="H13" s="3"/>
      <c r="J13" s="26"/>
      <c r="K13" s="15">
        <v>3</v>
      </c>
      <c r="L13" s="6">
        <f>M13+N13</f>
        <v>26291612.21999999</v>
      </c>
      <c r="M13" s="6">
        <v>14160490.16999999</v>
      </c>
      <c r="N13" s="6">
        <v>12131122.05</v>
      </c>
      <c r="O13" s="2"/>
      <c r="P13" s="2"/>
      <c r="Q13" s="3"/>
      <c r="R13" s="2"/>
      <c r="S13" s="26"/>
      <c r="T13" s="8"/>
      <c r="U13" s="15">
        <v>3</v>
      </c>
      <c r="V13" s="6">
        <f t="shared" si="0"/>
        <v>6016790.350000024</v>
      </c>
      <c r="W13" s="6">
        <f t="shared" si="1"/>
        <v>3311355.1000000164</v>
      </c>
      <c r="X13" s="6">
        <f t="shared" si="2"/>
        <v>2705435.2500000075</v>
      </c>
      <c r="Y13" s="50"/>
      <c r="Z13" s="50"/>
      <c r="AA13" s="51"/>
      <c r="AB13" s="8"/>
      <c r="AC13" s="15">
        <v>3</v>
      </c>
      <c r="AD13" s="24">
        <f t="shared" si="3"/>
        <v>2338</v>
      </c>
      <c r="AE13" s="6">
        <v>1269</v>
      </c>
      <c r="AF13" s="41">
        <v>1069</v>
      </c>
      <c r="AG13" s="6"/>
      <c r="AI13" s="15">
        <v>3</v>
      </c>
      <c r="AJ13" s="64">
        <f t="shared" si="4"/>
        <v>2573.47748075279</v>
      </c>
      <c r="AK13" s="65">
        <f t="shared" si="5"/>
        <v>2609.4208825847254</v>
      </c>
      <c r="AL13" s="65">
        <f t="shared" si="6"/>
        <v>2530.809401309642</v>
      </c>
      <c r="AM13" s="58">
        <f t="shared" si="7"/>
        <v>1.228964550751341</v>
      </c>
      <c r="AN13" s="58">
        <f t="shared" si="8"/>
        <v>1.2461293276010446</v>
      </c>
      <c r="AO13" s="59">
        <f t="shared" si="9"/>
        <v>1.2085884031159118</v>
      </c>
    </row>
    <row r="14" spans="1:41" ht="15">
      <c r="A14" s="8"/>
      <c r="B14" s="15">
        <v>4</v>
      </c>
      <c r="C14" s="6">
        <f aca="true" t="shared" si="10" ref="C14:C25">D14+E14</f>
        <v>18970424.533999998</v>
      </c>
      <c r="D14" s="6">
        <v>12170674.184000004</v>
      </c>
      <c r="E14" s="6">
        <v>6799750.349999993</v>
      </c>
      <c r="F14" s="2"/>
      <c r="G14" s="2"/>
      <c r="H14" s="3"/>
      <c r="J14" s="26"/>
      <c r="K14" s="15">
        <v>4</v>
      </c>
      <c r="L14" s="6">
        <f aca="true" t="shared" si="11" ref="L14:L25">M14+N14</f>
        <v>15561698.950000007</v>
      </c>
      <c r="M14" s="6">
        <v>10105368.150000008</v>
      </c>
      <c r="N14" s="6">
        <v>5456330.799999999</v>
      </c>
      <c r="O14" s="2"/>
      <c r="P14" s="2"/>
      <c r="Q14" s="3"/>
      <c r="R14" s="2"/>
      <c r="S14" s="26"/>
      <c r="T14" s="8"/>
      <c r="U14" s="15">
        <v>4</v>
      </c>
      <c r="V14" s="6">
        <f t="shared" si="0"/>
        <v>3408725.5839999914</v>
      </c>
      <c r="W14" s="6">
        <f t="shared" si="1"/>
        <v>2065306.0339999963</v>
      </c>
      <c r="X14" s="6">
        <f t="shared" si="2"/>
        <v>1343419.5499999942</v>
      </c>
      <c r="Y14" s="50"/>
      <c r="Z14" s="50"/>
      <c r="AA14" s="51"/>
      <c r="AB14" s="8"/>
      <c r="AC14" s="15">
        <v>4</v>
      </c>
      <c r="AD14" s="24">
        <f t="shared" si="3"/>
        <v>896</v>
      </c>
      <c r="AE14" s="6">
        <v>552</v>
      </c>
      <c r="AF14" s="41">
        <v>344</v>
      </c>
      <c r="AG14" s="6"/>
      <c r="AI14" s="15">
        <v>4</v>
      </c>
      <c r="AJ14" s="64">
        <f t="shared" si="4"/>
        <v>3804.3812321428477</v>
      </c>
      <c r="AK14" s="65">
        <f t="shared" si="5"/>
        <v>3741.4964384057903</v>
      </c>
      <c r="AL14" s="65">
        <f t="shared" si="6"/>
        <v>3905.289389534867</v>
      </c>
      <c r="AM14" s="58">
        <f t="shared" si="7"/>
        <v>1.8167828188959367</v>
      </c>
      <c r="AN14" s="58">
        <f t="shared" si="8"/>
        <v>1.7867521763656795</v>
      </c>
      <c r="AO14" s="59">
        <f t="shared" si="9"/>
        <v>1.864971524351464</v>
      </c>
    </row>
    <row r="15" spans="1:41" ht="15">
      <c r="A15" s="8"/>
      <c r="B15" s="15" t="s">
        <v>44</v>
      </c>
      <c r="C15" s="6">
        <f t="shared" si="10"/>
        <v>8585142.149999997</v>
      </c>
      <c r="D15" s="6">
        <v>5530259.939999998</v>
      </c>
      <c r="E15" s="6">
        <v>3054882.2099999995</v>
      </c>
      <c r="F15" s="2"/>
      <c r="G15" s="2"/>
      <c r="H15" s="3"/>
      <c r="J15" s="26"/>
      <c r="K15" s="15" t="s">
        <v>30</v>
      </c>
      <c r="L15" s="6">
        <f t="shared" si="11"/>
        <v>6892828.100000003</v>
      </c>
      <c r="M15" s="6">
        <v>4498393.940000003</v>
      </c>
      <c r="N15" s="6">
        <v>2394434.1599999997</v>
      </c>
      <c r="O15" s="2"/>
      <c r="P15" s="2"/>
      <c r="Q15" s="3"/>
      <c r="R15" s="2"/>
      <c r="S15" s="26"/>
      <c r="T15" s="8"/>
      <c r="U15" s="15" t="s">
        <v>20</v>
      </c>
      <c r="V15" s="6">
        <f t="shared" si="0"/>
        <v>1692314.0499999933</v>
      </c>
      <c r="W15" s="6">
        <f t="shared" si="1"/>
        <v>1031865.9999999944</v>
      </c>
      <c r="X15" s="6">
        <f t="shared" si="2"/>
        <v>660448.0499999998</v>
      </c>
      <c r="Y15" s="50"/>
      <c r="Z15" s="50"/>
      <c r="AA15" s="51"/>
      <c r="AB15" s="8"/>
      <c r="AC15" s="15" t="s">
        <v>20</v>
      </c>
      <c r="AD15" s="24">
        <f t="shared" si="3"/>
        <v>405</v>
      </c>
      <c r="AE15" s="6">
        <v>243</v>
      </c>
      <c r="AF15" s="41">
        <v>162</v>
      </c>
      <c r="AG15" s="6"/>
      <c r="AI15" s="15" t="s">
        <v>20</v>
      </c>
      <c r="AJ15" s="64">
        <f t="shared" si="4"/>
        <v>4178.553209876527</v>
      </c>
      <c r="AK15" s="65">
        <f t="shared" si="5"/>
        <v>4246.362139917673</v>
      </c>
      <c r="AL15" s="65">
        <f t="shared" si="6"/>
        <v>4076.8398148148135</v>
      </c>
      <c r="AM15" s="58">
        <f t="shared" si="7"/>
        <v>1.995468702086451</v>
      </c>
      <c r="AN15" s="58">
        <f t="shared" si="8"/>
        <v>2.0278508666354753</v>
      </c>
      <c r="AO15" s="59">
        <f t="shared" si="9"/>
        <v>1.9468954552629165</v>
      </c>
    </row>
    <row r="16" spans="1:41" ht="15">
      <c r="A16" s="8"/>
      <c r="B16" s="15" t="s">
        <v>45</v>
      </c>
      <c r="C16" s="6">
        <f>D16+E16</f>
        <v>5742010.28</v>
      </c>
      <c r="D16" s="6">
        <v>4196553.78</v>
      </c>
      <c r="E16" s="6">
        <v>1545456.5000000002</v>
      </c>
      <c r="F16" s="2"/>
      <c r="G16" s="2"/>
      <c r="H16" s="3"/>
      <c r="J16" s="26"/>
      <c r="K16" s="15" t="s">
        <v>31</v>
      </c>
      <c r="L16" s="6">
        <f>M16+N16</f>
        <v>4633971.85</v>
      </c>
      <c r="M16" s="6">
        <v>3442193.1</v>
      </c>
      <c r="N16" s="6">
        <v>1191778.7499999998</v>
      </c>
      <c r="O16" s="2"/>
      <c r="P16" s="2"/>
      <c r="Q16" s="3"/>
      <c r="R16" s="2"/>
      <c r="S16" s="26"/>
      <c r="T16" s="8"/>
      <c r="U16" s="15" t="s">
        <v>21</v>
      </c>
      <c r="V16" s="6">
        <f t="shared" si="0"/>
        <v>1108038.4300000006</v>
      </c>
      <c r="W16" s="6">
        <f t="shared" si="1"/>
        <v>754360.6800000002</v>
      </c>
      <c r="X16" s="6">
        <f t="shared" si="2"/>
        <v>353677.75000000047</v>
      </c>
      <c r="Y16" s="50"/>
      <c r="Z16" s="50"/>
      <c r="AA16" s="51"/>
      <c r="AB16" s="8"/>
      <c r="AC16" s="15" t="s">
        <v>21</v>
      </c>
      <c r="AD16" s="24">
        <f t="shared" si="3"/>
        <v>223</v>
      </c>
      <c r="AE16" s="6">
        <v>152</v>
      </c>
      <c r="AF16" s="41">
        <v>71</v>
      </c>
      <c r="AG16" s="6"/>
      <c r="AI16" s="15" t="s">
        <v>21</v>
      </c>
      <c r="AJ16" s="64">
        <f t="shared" si="4"/>
        <v>4968.78219730942</v>
      </c>
      <c r="AK16" s="65">
        <f t="shared" si="5"/>
        <v>4962.899210526317</v>
      </c>
      <c r="AL16" s="65">
        <f t="shared" si="6"/>
        <v>4981.376760563387</v>
      </c>
      <c r="AM16" s="58">
        <f t="shared" si="7"/>
        <v>2.3728426716644044</v>
      </c>
      <c r="AN16" s="58">
        <f t="shared" si="8"/>
        <v>2.3700332504578676</v>
      </c>
      <c r="AO16" s="59">
        <f t="shared" si="9"/>
        <v>2.3788572072051597</v>
      </c>
    </row>
    <row r="17" spans="1:41" ht="15">
      <c r="A17" s="8"/>
      <c r="B17" s="15" t="s">
        <v>46</v>
      </c>
      <c r="C17" s="6">
        <f>D17+E17</f>
        <v>4865655.620000001</v>
      </c>
      <c r="D17" s="6">
        <v>4238121.720000001</v>
      </c>
      <c r="E17" s="6">
        <v>627533.9</v>
      </c>
      <c r="F17" s="2"/>
      <c r="G17" s="2"/>
      <c r="H17" s="3"/>
      <c r="J17" s="26"/>
      <c r="K17" s="15" t="s">
        <v>32</v>
      </c>
      <c r="L17" s="6">
        <f>M17+N17</f>
        <v>4097040.0699999994</v>
      </c>
      <c r="M17" s="6">
        <v>3797910.0699999994</v>
      </c>
      <c r="N17" s="6">
        <v>299130</v>
      </c>
      <c r="O17" s="2"/>
      <c r="P17" s="2"/>
      <c r="Q17" s="3"/>
      <c r="R17" s="2"/>
      <c r="S17" s="26"/>
      <c r="T17" s="8"/>
      <c r="U17" s="15" t="s">
        <v>22</v>
      </c>
      <c r="V17" s="6">
        <f t="shared" si="0"/>
        <v>768615.5500000017</v>
      </c>
      <c r="W17" s="6">
        <f t="shared" si="1"/>
        <v>440211.6500000013</v>
      </c>
      <c r="X17" s="6">
        <f t="shared" si="2"/>
        <v>328403.9</v>
      </c>
      <c r="Y17" s="50"/>
      <c r="Z17" s="50"/>
      <c r="AA17" s="51"/>
      <c r="AB17" s="8"/>
      <c r="AC17" s="15" t="s">
        <v>22</v>
      </c>
      <c r="AD17" s="24">
        <f t="shared" si="3"/>
        <v>143</v>
      </c>
      <c r="AE17" s="6">
        <v>117</v>
      </c>
      <c r="AF17" s="41">
        <v>26</v>
      </c>
      <c r="AG17" s="6"/>
      <c r="AI17" s="15" t="s">
        <v>22</v>
      </c>
      <c r="AJ17" s="64">
        <f t="shared" si="4"/>
        <v>5374.933916083928</v>
      </c>
      <c r="AK17" s="65">
        <f t="shared" si="5"/>
        <v>3762.492735042746</v>
      </c>
      <c r="AL17" s="65">
        <f t="shared" si="6"/>
        <v>12630.919230769232</v>
      </c>
      <c r="AM17" s="58">
        <f t="shared" si="7"/>
        <v>2.5668004849088355</v>
      </c>
      <c r="AN17" s="58">
        <f t="shared" si="8"/>
        <v>1.7967789609234874</v>
      </c>
      <c r="AO17" s="59">
        <f t="shared" si="9"/>
        <v>6.031897342842894</v>
      </c>
    </row>
    <row r="18" spans="1:41" ht="15">
      <c r="A18" s="8"/>
      <c r="B18" s="15" t="s">
        <v>47</v>
      </c>
      <c r="C18" s="6">
        <f t="shared" si="10"/>
        <v>4265774.73</v>
      </c>
      <c r="D18" s="6">
        <v>1971841.2300000004</v>
      </c>
      <c r="E18" s="6">
        <v>2293933.5</v>
      </c>
      <c r="F18" s="2"/>
      <c r="G18" s="2"/>
      <c r="H18" s="3"/>
      <c r="J18" s="26"/>
      <c r="K18" s="15" t="s">
        <v>33</v>
      </c>
      <c r="L18" s="6">
        <f t="shared" si="11"/>
        <v>3826069.83</v>
      </c>
      <c r="M18" s="6">
        <v>1689968.3300000003</v>
      </c>
      <c r="N18" s="6">
        <v>2136101.5</v>
      </c>
      <c r="O18" s="2"/>
      <c r="P18" s="2"/>
      <c r="Q18" s="3"/>
      <c r="R18" s="2"/>
      <c r="S18" s="26"/>
      <c r="T18" s="8"/>
      <c r="U18" s="15" t="s">
        <v>23</v>
      </c>
      <c r="V18" s="6">
        <f t="shared" si="0"/>
        <v>439704.9000000004</v>
      </c>
      <c r="W18" s="6">
        <f t="shared" si="1"/>
        <v>281872.90000000014</v>
      </c>
      <c r="X18" s="6">
        <f t="shared" si="2"/>
        <v>157832</v>
      </c>
      <c r="Y18" s="50"/>
      <c r="Z18" s="50"/>
      <c r="AA18" s="51"/>
      <c r="AB18" s="8"/>
      <c r="AC18" s="15" t="s">
        <v>23</v>
      </c>
      <c r="AD18" s="24">
        <f t="shared" si="3"/>
        <v>99</v>
      </c>
      <c r="AE18" s="6">
        <v>75</v>
      </c>
      <c r="AF18" s="41">
        <v>24</v>
      </c>
      <c r="AG18" s="6"/>
      <c r="AI18" s="15" t="s">
        <v>23</v>
      </c>
      <c r="AJ18" s="64">
        <f t="shared" si="4"/>
        <v>4441.46363636364</v>
      </c>
      <c r="AK18" s="65">
        <f t="shared" si="5"/>
        <v>3758.305333333335</v>
      </c>
      <c r="AL18" s="65">
        <f t="shared" si="6"/>
        <v>6576.333333333333</v>
      </c>
      <c r="AM18" s="58">
        <f t="shared" si="7"/>
        <v>2.1210216150581482</v>
      </c>
      <c r="AN18" s="58">
        <f t="shared" si="8"/>
        <v>1.7947792666191422</v>
      </c>
      <c r="AO18" s="59">
        <f t="shared" si="9"/>
        <v>3.1405289539300374</v>
      </c>
    </row>
    <row r="19" spans="1:41" ht="15">
      <c r="A19" s="8"/>
      <c r="B19" s="15" t="s">
        <v>48</v>
      </c>
      <c r="C19" s="6">
        <f t="shared" si="10"/>
        <v>3732392.9400000004</v>
      </c>
      <c r="D19" s="6">
        <v>1677906.9400000006</v>
      </c>
      <c r="E19" s="6">
        <v>2054485.9999999998</v>
      </c>
      <c r="F19" s="2"/>
      <c r="G19" s="2"/>
      <c r="H19" s="3"/>
      <c r="J19" s="26"/>
      <c r="K19" s="15" t="s">
        <v>34</v>
      </c>
      <c r="L19" s="6">
        <f t="shared" si="11"/>
        <v>3314925.4399999995</v>
      </c>
      <c r="M19" s="6">
        <v>1367706.9399999997</v>
      </c>
      <c r="N19" s="6">
        <v>1947218.4999999998</v>
      </c>
      <c r="O19" s="2"/>
      <c r="P19" s="2"/>
      <c r="Q19" s="3"/>
      <c r="R19" s="2"/>
      <c r="S19" s="26"/>
      <c r="T19" s="8"/>
      <c r="U19" s="15" t="s">
        <v>24</v>
      </c>
      <c r="V19" s="6">
        <f t="shared" si="0"/>
        <v>417467.50000000093</v>
      </c>
      <c r="W19" s="6">
        <f t="shared" si="1"/>
        <v>310200.00000000093</v>
      </c>
      <c r="X19" s="6">
        <f t="shared" si="2"/>
        <v>107267.5</v>
      </c>
      <c r="Y19" s="50"/>
      <c r="Z19" s="50"/>
      <c r="AA19" s="51"/>
      <c r="AB19" s="8"/>
      <c r="AC19" s="15" t="s">
        <v>24</v>
      </c>
      <c r="AD19" s="24">
        <f t="shared" si="3"/>
        <v>69</v>
      </c>
      <c r="AE19" s="6">
        <v>56</v>
      </c>
      <c r="AF19" s="41">
        <v>13</v>
      </c>
      <c r="AG19" s="6"/>
      <c r="AI19" s="15" t="s">
        <v>24</v>
      </c>
      <c r="AJ19" s="64">
        <f t="shared" si="4"/>
        <v>6050.25362318842</v>
      </c>
      <c r="AK19" s="65">
        <f t="shared" si="5"/>
        <v>5539.285714285731</v>
      </c>
      <c r="AL19" s="65">
        <f t="shared" si="6"/>
        <v>8251.346153846154</v>
      </c>
      <c r="AM19" s="58">
        <f t="shared" si="7"/>
        <v>2.889299510706576</v>
      </c>
      <c r="AN19" s="58">
        <f t="shared" si="8"/>
        <v>2.64528671039668</v>
      </c>
      <c r="AO19" s="59">
        <f t="shared" si="9"/>
        <v>3.940431573579974</v>
      </c>
    </row>
    <row r="20" spans="1:41" ht="15">
      <c r="A20" s="8"/>
      <c r="B20" s="15" t="s">
        <v>0</v>
      </c>
      <c r="C20" s="6">
        <f t="shared" si="10"/>
        <v>24468446.740000006</v>
      </c>
      <c r="D20" s="6">
        <v>21787180.620000005</v>
      </c>
      <c r="E20" s="6">
        <v>2681266.12</v>
      </c>
      <c r="F20" s="2"/>
      <c r="G20" s="2"/>
      <c r="H20" s="3"/>
      <c r="J20" s="26"/>
      <c r="K20" s="15" t="s">
        <v>0</v>
      </c>
      <c r="L20" s="6">
        <f t="shared" si="11"/>
        <v>22099225.730000004</v>
      </c>
      <c r="M20" s="6">
        <v>19934057.740000002</v>
      </c>
      <c r="N20" s="6">
        <v>2165167.99</v>
      </c>
      <c r="O20" s="2"/>
      <c r="P20" s="2"/>
      <c r="Q20" s="3"/>
      <c r="R20" s="2"/>
      <c r="S20" s="26"/>
      <c r="T20" s="8"/>
      <c r="U20" s="15" t="s">
        <v>0</v>
      </c>
      <c r="V20" s="6">
        <f t="shared" si="0"/>
        <v>2369221.0100000016</v>
      </c>
      <c r="W20" s="6">
        <f t="shared" si="1"/>
        <v>1853122.8800000027</v>
      </c>
      <c r="X20" s="6">
        <f t="shared" si="2"/>
        <v>516098.1299999999</v>
      </c>
      <c r="Y20" s="50"/>
      <c r="Z20" s="50"/>
      <c r="AA20" s="51"/>
      <c r="AB20" s="8"/>
      <c r="AC20" s="15" t="s">
        <v>0</v>
      </c>
      <c r="AD20" s="24">
        <f t="shared" si="3"/>
        <v>238</v>
      </c>
      <c r="AE20" s="6">
        <v>209</v>
      </c>
      <c r="AF20" s="41">
        <v>29</v>
      </c>
      <c r="AG20" s="6"/>
      <c r="AI20" s="15" t="s">
        <v>0</v>
      </c>
      <c r="AJ20" s="64">
        <f t="shared" si="4"/>
        <v>9954.710126050428</v>
      </c>
      <c r="AK20" s="65">
        <f t="shared" si="5"/>
        <v>8866.616650717717</v>
      </c>
      <c r="AL20" s="65">
        <f t="shared" si="6"/>
        <v>17796.487241379305</v>
      </c>
      <c r="AM20" s="58">
        <f t="shared" si="7"/>
        <v>4.753873289904491</v>
      </c>
      <c r="AN20" s="58">
        <f t="shared" si="8"/>
        <v>4.234254090168355</v>
      </c>
      <c r="AO20" s="59">
        <f t="shared" si="9"/>
        <v>8.498715108692515</v>
      </c>
    </row>
    <row r="21" spans="1:41" ht="15">
      <c r="A21" s="8"/>
      <c r="B21" s="15" t="s">
        <v>1</v>
      </c>
      <c r="C21" s="6">
        <f t="shared" si="10"/>
        <v>25891795.740000006</v>
      </c>
      <c r="D21" s="6">
        <v>23495785.740000006</v>
      </c>
      <c r="E21" s="6">
        <v>2396010</v>
      </c>
      <c r="F21" s="2"/>
      <c r="G21" s="2"/>
      <c r="H21" s="3"/>
      <c r="J21" s="26"/>
      <c r="K21" s="15" t="s">
        <v>1</v>
      </c>
      <c r="L21" s="6">
        <f t="shared" si="11"/>
        <v>22423830.979999993</v>
      </c>
      <c r="M21" s="6">
        <v>20274316.979999993</v>
      </c>
      <c r="N21" s="6">
        <v>2149514</v>
      </c>
      <c r="O21" s="2"/>
      <c r="P21" s="2"/>
      <c r="Q21" s="3"/>
      <c r="R21" s="2"/>
      <c r="S21" s="26"/>
      <c r="T21" s="8"/>
      <c r="U21" s="15" t="s">
        <v>1</v>
      </c>
      <c r="V21" s="6">
        <f t="shared" si="0"/>
        <v>3467964.760000013</v>
      </c>
      <c r="W21" s="6">
        <f t="shared" si="1"/>
        <v>3221468.760000013</v>
      </c>
      <c r="X21" s="6">
        <f t="shared" si="2"/>
        <v>246496</v>
      </c>
      <c r="Y21" s="50"/>
      <c r="Z21" s="50"/>
      <c r="AA21" s="51"/>
      <c r="AB21" s="8"/>
      <c r="AC21" s="15" t="s">
        <v>1</v>
      </c>
      <c r="AD21" s="24">
        <f t="shared" si="3"/>
        <v>103</v>
      </c>
      <c r="AE21" s="6">
        <v>83</v>
      </c>
      <c r="AF21" s="41">
        <v>20</v>
      </c>
      <c r="AG21" s="6"/>
      <c r="AI21" s="15" t="s">
        <v>1</v>
      </c>
      <c r="AJ21" s="64">
        <f t="shared" si="4"/>
        <v>33669.56077669915</v>
      </c>
      <c r="AK21" s="65">
        <f t="shared" si="5"/>
        <v>38812.87662650618</v>
      </c>
      <c r="AL21" s="65">
        <f t="shared" si="6"/>
        <v>12324.8</v>
      </c>
      <c r="AM21" s="58">
        <f t="shared" si="7"/>
        <v>16.078903718180975</v>
      </c>
      <c r="AN21" s="58">
        <f t="shared" si="8"/>
        <v>18.53509496135492</v>
      </c>
      <c r="AO21" s="59">
        <f t="shared" si="9"/>
        <v>5.885710059009112</v>
      </c>
    </row>
    <row r="22" spans="1:41" ht="15">
      <c r="A22" s="8"/>
      <c r="B22" s="15" t="s">
        <v>2</v>
      </c>
      <c r="C22" s="6">
        <f t="shared" si="10"/>
        <v>1124345.28</v>
      </c>
      <c r="D22" s="6">
        <v>1124345.28</v>
      </c>
      <c r="E22" s="6">
        <v>0</v>
      </c>
      <c r="F22" s="2"/>
      <c r="G22" s="2"/>
      <c r="H22" s="3"/>
      <c r="J22" s="26"/>
      <c r="K22" s="15" t="s">
        <v>2</v>
      </c>
      <c r="L22" s="6">
        <f t="shared" si="11"/>
        <v>1018433.28</v>
      </c>
      <c r="M22" s="6">
        <v>1018433.28</v>
      </c>
      <c r="N22" s="6">
        <v>0</v>
      </c>
      <c r="O22" s="2"/>
      <c r="P22" s="2"/>
      <c r="Q22" s="3"/>
      <c r="R22" s="2"/>
      <c r="S22" s="26"/>
      <c r="T22" s="8"/>
      <c r="U22" s="15" t="s">
        <v>2</v>
      </c>
      <c r="V22" s="6">
        <f t="shared" si="0"/>
        <v>105912</v>
      </c>
      <c r="W22" s="6">
        <f t="shared" si="1"/>
        <v>105912</v>
      </c>
      <c r="X22" s="68" t="s">
        <v>138</v>
      </c>
      <c r="Y22" s="52"/>
      <c r="Z22" s="52"/>
      <c r="AA22" s="53"/>
      <c r="AB22" s="8"/>
      <c r="AC22" s="15" t="s">
        <v>2</v>
      </c>
      <c r="AD22" s="24">
        <f t="shared" si="3"/>
        <v>8</v>
      </c>
      <c r="AE22" s="6">
        <v>8</v>
      </c>
      <c r="AF22" s="41">
        <v>0</v>
      </c>
      <c r="AG22" s="6"/>
      <c r="AI22" s="15" t="s">
        <v>2</v>
      </c>
      <c r="AJ22" s="64">
        <f t="shared" si="4"/>
        <v>13239</v>
      </c>
      <c r="AK22" s="65">
        <f t="shared" si="5"/>
        <v>13239</v>
      </c>
      <c r="AL22" s="65" t="s">
        <v>138</v>
      </c>
      <c r="AM22" s="58">
        <f t="shared" si="7"/>
        <v>6.322286403935288</v>
      </c>
      <c r="AN22" s="58">
        <f t="shared" si="8"/>
        <v>6.322286403935288</v>
      </c>
      <c r="AO22" s="59" t="s">
        <v>138</v>
      </c>
    </row>
    <row r="23" spans="1:41" ht="15">
      <c r="A23" s="8"/>
      <c r="B23" s="15" t="s">
        <v>3</v>
      </c>
      <c r="C23" s="6">
        <f t="shared" si="10"/>
        <v>20039704.81</v>
      </c>
      <c r="D23" s="6">
        <v>19224392.689999998</v>
      </c>
      <c r="E23" s="6">
        <v>815312.12</v>
      </c>
      <c r="F23" s="2"/>
      <c r="G23" s="2"/>
      <c r="H23" s="3"/>
      <c r="J23" s="26"/>
      <c r="K23" s="15" t="s">
        <v>3</v>
      </c>
      <c r="L23" s="6">
        <f t="shared" si="11"/>
        <v>21034697.219999995</v>
      </c>
      <c r="M23" s="6">
        <v>20240839.979999997</v>
      </c>
      <c r="N23" s="6">
        <v>793857.24</v>
      </c>
      <c r="O23" s="2"/>
      <c r="P23" s="2"/>
      <c r="Q23" s="3"/>
      <c r="R23" s="2"/>
      <c r="S23" s="26"/>
      <c r="T23" s="8"/>
      <c r="U23" s="15" t="s">
        <v>3</v>
      </c>
      <c r="V23" s="6">
        <f t="shared" si="0"/>
        <v>-994992.4099999964</v>
      </c>
      <c r="W23" s="6">
        <f t="shared" si="1"/>
        <v>-1016447.2899999991</v>
      </c>
      <c r="X23" s="68">
        <f t="shared" si="2"/>
        <v>21454.880000000005</v>
      </c>
      <c r="Y23" s="52"/>
      <c r="Z23" s="52"/>
      <c r="AA23" s="53"/>
      <c r="AB23" s="8"/>
      <c r="AC23" s="15" t="s">
        <v>3</v>
      </c>
      <c r="AD23" s="24">
        <f t="shared" si="3"/>
        <v>11</v>
      </c>
      <c r="AE23" s="6">
        <v>9</v>
      </c>
      <c r="AF23" s="41">
        <v>2</v>
      </c>
      <c r="AG23" s="6"/>
      <c r="AI23" s="15" t="s">
        <v>3</v>
      </c>
      <c r="AJ23" s="65">
        <f t="shared" si="4"/>
        <v>-90453.85545454513</v>
      </c>
      <c r="AK23" s="65">
        <f t="shared" si="5"/>
        <v>-112938.58777777768</v>
      </c>
      <c r="AL23" s="65">
        <f t="shared" si="6"/>
        <v>10727.440000000002</v>
      </c>
      <c r="AM23" s="58">
        <f t="shared" si="7"/>
        <v>-43.19625202234296</v>
      </c>
      <c r="AN23" s="58">
        <f t="shared" si="8"/>
        <v>-53.933839261809496</v>
      </c>
      <c r="AO23" s="59">
        <f t="shared" si="9"/>
        <v>5.122890555255803</v>
      </c>
    </row>
    <row r="24" spans="1:41" ht="15">
      <c r="A24" s="8"/>
      <c r="B24" s="15" t="s">
        <v>4</v>
      </c>
      <c r="C24" s="6">
        <f t="shared" si="10"/>
        <v>4846200</v>
      </c>
      <c r="D24" s="6">
        <v>4846200</v>
      </c>
      <c r="E24" s="6">
        <v>0</v>
      </c>
      <c r="F24" s="2"/>
      <c r="G24" s="2"/>
      <c r="H24" s="3"/>
      <c r="J24" s="26"/>
      <c r="K24" s="15" t="s">
        <v>4</v>
      </c>
      <c r="L24" s="6">
        <f t="shared" si="11"/>
        <v>3005820</v>
      </c>
      <c r="M24" s="6">
        <v>3005820</v>
      </c>
      <c r="N24" s="6">
        <v>0</v>
      </c>
      <c r="O24" s="2"/>
      <c r="P24" s="2"/>
      <c r="Q24" s="3"/>
      <c r="R24" s="2"/>
      <c r="S24" s="26"/>
      <c r="T24" s="8"/>
      <c r="U24" s="15" t="s">
        <v>4</v>
      </c>
      <c r="V24" s="6">
        <f t="shared" si="0"/>
        <v>1840380</v>
      </c>
      <c r="W24" s="6">
        <f t="shared" si="1"/>
        <v>1840380</v>
      </c>
      <c r="X24" s="68" t="s">
        <v>138</v>
      </c>
      <c r="Y24" s="52"/>
      <c r="Z24" s="52"/>
      <c r="AA24" s="53"/>
      <c r="AB24" s="8"/>
      <c r="AC24" s="15" t="s">
        <v>4</v>
      </c>
      <c r="AD24" s="24">
        <f t="shared" si="3"/>
        <v>2</v>
      </c>
      <c r="AE24" s="6">
        <v>2</v>
      </c>
      <c r="AF24" s="41">
        <v>0</v>
      </c>
      <c r="AG24" s="6"/>
      <c r="AI24" s="15" t="s">
        <v>4</v>
      </c>
      <c r="AJ24" s="65">
        <f>V24/AD24</f>
        <v>920190</v>
      </c>
      <c r="AK24" s="65">
        <f>W24/AE24</f>
        <v>920190</v>
      </c>
      <c r="AL24" s="65" t="s">
        <v>138</v>
      </c>
      <c r="AM24" s="58">
        <f>AJ24/$AJ$9</f>
        <v>439.43687031023586</v>
      </c>
      <c r="AN24" s="58">
        <f>AK24/$AJ$9</f>
        <v>439.43687031023586</v>
      </c>
      <c r="AO24" s="59" t="s">
        <v>138</v>
      </c>
    </row>
    <row r="25" spans="1:41" ht="15">
      <c r="A25" s="8"/>
      <c r="B25" s="15" t="s">
        <v>49</v>
      </c>
      <c r="C25" s="6">
        <f t="shared" si="10"/>
        <v>13324505.696</v>
      </c>
      <c r="D25" s="6">
        <v>5031364</v>
      </c>
      <c r="E25" s="6">
        <v>8293141.696</v>
      </c>
      <c r="F25" s="2"/>
      <c r="G25" s="2"/>
      <c r="H25" s="3"/>
      <c r="J25" s="26"/>
      <c r="K25" s="15" t="s">
        <v>35</v>
      </c>
      <c r="L25" s="6">
        <f t="shared" si="11"/>
        <v>18947366.65</v>
      </c>
      <c r="M25" s="6">
        <v>3609775</v>
      </c>
      <c r="N25" s="6">
        <v>15337591.649999999</v>
      </c>
      <c r="O25" s="2"/>
      <c r="P25" s="2"/>
      <c r="Q25" s="3"/>
      <c r="R25" s="2"/>
      <c r="S25" s="26"/>
      <c r="T25" s="8"/>
      <c r="U25" s="15" t="s">
        <v>18</v>
      </c>
      <c r="V25" s="6">
        <f t="shared" si="0"/>
        <v>-5622860.953999998</v>
      </c>
      <c r="W25" s="6">
        <f t="shared" si="1"/>
        <v>1421589</v>
      </c>
      <c r="X25" s="68">
        <f>E25-N25</f>
        <v>-7044449.953999998</v>
      </c>
      <c r="Y25" s="52"/>
      <c r="Z25" s="52"/>
      <c r="AA25" s="53"/>
      <c r="AB25" s="8"/>
      <c r="AC25" s="15" t="s">
        <v>18</v>
      </c>
      <c r="AD25" s="24">
        <f t="shared" si="3"/>
        <v>2</v>
      </c>
      <c r="AE25" s="6">
        <v>1</v>
      </c>
      <c r="AF25" s="41">
        <v>1</v>
      </c>
      <c r="AG25" s="6"/>
      <c r="AI25" s="15" t="s">
        <v>18</v>
      </c>
      <c r="AJ25" s="65">
        <f>V25/AD25</f>
        <v>-2811430.476999999</v>
      </c>
      <c r="AK25" s="65">
        <f>W25/AE25</f>
        <v>1421589</v>
      </c>
      <c r="AL25" s="65">
        <f>X25/AF25</f>
        <v>-7044449.953999998</v>
      </c>
      <c r="AM25" s="58">
        <f>AJ25/$AJ$9</f>
        <v>-1342.5990392285214</v>
      </c>
      <c r="AN25" s="58">
        <f>AK25/$AJ$9</f>
        <v>678.880036761384</v>
      </c>
      <c r="AO25" s="59">
        <f>AL25/$AJ$9</f>
        <v>-3364.078115218427</v>
      </c>
    </row>
    <row r="26" spans="1:41" ht="6.75" customHeight="1">
      <c r="A26" s="8"/>
      <c r="B26" s="15"/>
      <c r="C26" s="6"/>
      <c r="D26" s="6"/>
      <c r="E26" s="6"/>
      <c r="F26" s="2"/>
      <c r="G26" s="2"/>
      <c r="H26" s="3"/>
      <c r="J26" s="26"/>
      <c r="K26" s="15"/>
      <c r="L26" s="6"/>
      <c r="M26" s="6"/>
      <c r="N26" s="6"/>
      <c r="O26" s="2"/>
      <c r="P26" s="2"/>
      <c r="Q26" s="3"/>
      <c r="R26" s="2"/>
      <c r="S26" s="26"/>
      <c r="T26" s="8"/>
      <c r="U26" s="15"/>
      <c r="V26" s="6"/>
      <c r="W26" s="6"/>
      <c r="X26" s="68"/>
      <c r="Y26" s="52"/>
      <c r="Z26" s="52"/>
      <c r="AA26" s="53"/>
      <c r="AB26" s="8"/>
      <c r="AC26" s="15"/>
      <c r="AD26" s="24"/>
      <c r="AE26" s="6"/>
      <c r="AF26" s="41"/>
      <c r="AG26" s="6"/>
      <c r="AI26" s="15"/>
      <c r="AJ26" s="65"/>
      <c r="AK26" s="65"/>
      <c r="AL26" s="65"/>
      <c r="AM26" s="58"/>
      <c r="AN26" s="58"/>
      <c r="AO26" s="59"/>
    </row>
    <row r="27" spans="1:41" ht="16.5" customHeight="1">
      <c r="A27" s="8"/>
      <c r="B27" s="16" t="s">
        <v>10</v>
      </c>
      <c r="C27" s="6">
        <f>SUM(C15:C25)</f>
        <v>116885973.98600002</v>
      </c>
      <c r="D27" s="6">
        <f>SUM(D15:D25)</f>
        <v>93123951.94000001</v>
      </c>
      <c r="E27" s="6">
        <f>SUM(E15:E25)</f>
        <v>23762022.046</v>
      </c>
      <c r="F27" s="2"/>
      <c r="G27" s="2"/>
      <c r="H27" s="3"/>
      <c r="J27" s="26"/>
      <c r="K27" s="16" t="s">
        <v>10</v>
      </c>
      <c r="L27" s="6">
        <f>SUM(L15:L25)</f>
        <v>111294209.15</v>
      </c>
      <c r="M27" s="6">
        <f>SUM(M15:M25)</f>
        <v>82879415.35999998</v>
      </c>
      <c r="N27" s="6">
        <f>SUM(N15:N25)</f>
        <v>28414793.79</v>
      </c>
      <c r="O27" s="2"/>
      <c r="P27" s="2"/>
      <c r="Q27" s="3"/>
      <c r="R27" s="2"/>
      <c r="S27" s="26"/>
      <c r="T27" s="8"/>
      <c r="U27" s="16" t="s">
        <v>10</v>
      </c>
      <c r="V27" s="6">
        <f>C27-L27</f>
        <v>5591764.83600001</v>
      </c>
      <c r="W27" s="6">
        <f aca="true" t="shared" si="12" ref="W27:W36">D27-M27</f>
        <v>10244536.580000028</v>
      </c>
      <c r="X27" s="68">
        <f aca="true" t="shared" si="13" ref="X27:X36">E27-N27</f>
        <v>-4652771.743999999</v>
      </c>
      <c r="Y27" s="52"/>
      <c r="Z27" s="52"/>
      <c r="AA27" s="53"/>
      <c r="AB27" s="8"/>
      <c r="AC27" s="16" t="s">
        <v>10</v>
      </c>
      <c r="AD27" s="24">
        <f>SUM(AD15:AD25)</f>
        <v>1303</v>
      </c>
      <c r="AE27" s="6">
        <f>SUM(AE15:AE25)</f>
        <v>955</v>
      </c>
      <c r="AF27" s="41">
        <f>SUM(AF15:AF25)</f>
        <v>348</v>
      </c>
      <c r="AG27" s="6"/>
      <c r="AI27" s="16" t="s">
        <v>10</v>
      </c>
      <c r="AJ27" s="65">
        <f>V27/AD27</f>
        <v>4291.454210283968</v>
      </c>
      <c r="AK27" s="65">
        <f>W27/AE27</f>
        <v>10727.263434555003</v>
      </c>
      <c r="AL27" s="65">
        <f>X27/AF27</f>
        <v>-13370.033747126434</v>
      </c>
      <c r="AM27" s="58">
        <f aca="true" t="shared" si="14" ref="AM27:AM36">AJ27/$AJ$9</f>
        <v>2.0493845914940083</v>
      </c>
      <c r="AN27" s="58">
        <f aca="true" t="shared" si="15" ref="AN27:AN36">AK27/$AJ$9</f>
        <v>5.122806236401485</v>
      </c>
      <c r="AO27" s="59">
        <f aca="true" t="shared" si="16" ref="AO27:AO36">AL27/$AJ$9</f>
        <v>-6.384861589214701</v>
      </c>
    </row>
    <row r="28" spans="1:41" ht="16.5" customHeight="1">
      <c r="A28" s="8"/>
      <c r="B28" s="15" t="s">
        <v>11</v>
      </c>
      <c r="C28" s="6">
        <f>SUM(C20:C25)</f>
        <v>89694998.266</v>
      </c>
      <c r="D28" s="6">
        <f>SUM(D20:D25)</f>
        <v>75509268.33000001</v>
      </c>
      <c r="E28" s="6">
        <f>SUM(E20:E25)</f>
        <v>14185729.936</v>
      </c>
      <c r="F28" s="2"/>
      <c r="G28" s="2"/>
      <c r="H28" s="3"/>
      <c r="J28" s="26"/>
      <c r="K28" s="15" t="s">
        <v>11</v>
      </c>
      <c r="L28" s="6">
        <f>SUM(L20:L25)</f>
        <v>88529373.85999998</v>
      </c>
      <c r="M28" s="6">
        <f>SUM(M20:M25)</f>
        <v>68083242.97999999</v>
      </c>
      <c r="N28" s="6">
        <f>SUM(N20:N25)</f>
        <v>20446130.88</v>
      </c>
      <c r="O28" s="2"/>
      <c r="P28" s="2"/>
      <c r="Q28" s="3"/>
      <c r="R28" s="2"/>
      <c r="S28" s="26"/>
      <c r="T28" s="8"/>
      <c r="U28" s="15" t="s">
        <v>11</v>
      </c>
      <c r="V28" s="6">
        <f aca="true" t="shared" si="17" ref="V28:V36">C28-L28</f>
        <v>1165624.4060000181</v>
      </c>
      <c r="W28" s="6">
        <f t="shared" si="12"/>
        <v>7426025.350000024</v>
      </c>
      <c r="X28" s="68">
        <f t="shared" si="13"/>
        <v>-6260400.943999998</v>
      </c>
      <c r="Y28" s="52"/>
      <c r="Z28" s="52"/>
      <c r="AA28" s="53"/>
      <c r="AB28" s="8"/>
      <c r="AC28" s="15" t="s">
        <v>11</v>
      </c>
      <c r="AD28" s="24">
        <f>SUM(AD20:AD25)</f>
        <v>364</v>
      </c>
      <c r="AE28" s="6">
        <f>SUM(AE20:AE25)</f>
        <v>312</v>
      </c>
      <c r="AF28" s="41">
        <f>SUM(AF20:AF25)</f>
        <v>52</v>
      </c>
      <c r="AG28" s="6"/>
      <c r="AI28" s="15" t="s">
        <v>11</v>
      </c>
      <c r="AJ28" s="65">
        <f aca="true" t="shared" si="18" ref="AJ28:AJ36">V28/AD28</f>
        <v>3202.2648516484014</v>
      </c>
      <c r="AK28" s="65">
        <f aca="true" t="shared" si="19" ref="AK28:AK36">W28/AE28</f>
        <v>23801.363301282126</v>
      </c>
      <c r="AL28" s="65">
        <f aca="true" t="shared" si="20" ref="AL28:AL36">X28/AF28</f>
        <v>-120392.3258461538</v>
      </c>
      <c r="AM28" s="58">
        <f t="shared" si="14"/>
        <v>1.5292420525248538</v>
      </c>
      <c r="AN28" s="58">
        <f t="shared" si="15"/>
        <v>11.36634455735481</v>
      </c>
      <c r="AO28" s="59">
        <f t="shared" si="16"/>
        <v>-57.49337297645481</v>
      </c>
    </row>
    <row r="29" spans="1:41" ht="16.5" customHeight="1">
      <c r="A29" s="8"/>
      <c r="B29" s="15" t="s">
        <v>12</v>
      </c>
      <c r="C29" s="6">
        <f>SUM(C21:C25)</f>
        <v>65226551.52600001</v>
      </c>
      <c r="D29" s="6">
        <f>SUM(D21:D25)</f>
        <v>53722087.71000001</v>
      </c>
      <c r="E29" s="6">
        <f>SUM(E21:E25)</f>
        <v>11504463.816</v>
      </c>
      <c r="F29" s="2"/>
      <c r="G29" s="2"/>
      <c r="H29" s="3"/>
      <c r="J29" s="26"/>
      <c r="K29" s="15" t="s">
        <v>12</v>
      </c>
      <c r="L29" s="6">
        <f>SUM(L21:L25)</f>
        <v>66430148.12999999</v>
      </c>
      <c r="M29" s="6">
        <f>SUM(M21:M25)</f>
        <v>48149185.239999995</v>
      </c>
      <c r="N29" s="6">
        <f>SUM(N21:N25)</f>
        <v>18280962.89</v>
      </c>
      <c r="O29" s="2"/>
      <c r="P29" s="2"/>
      <c r="Q29" s="3"/>
      <c r="R29" s="2"/>
      <c r="S29" s="26"/>
      <c r="T29" s="8"/>
      <c r="U29" s="15" t="s">
        <v>12</v>
      </c>
      <c r="V29" s="6">
        <f t="shared" si="17"/>
        <v>-1203596.6039999798</v>
      </c>
      <c r="W29" s="6">
        <f t="shared" si="12"/>
        <v>5572902.470000014</v>
      </c>
      <c r="X29" s="68">
        <f t="shared" si="13"/>
        <v>-6776499.074000001</v>
      </c>
      <c r="Y29" s="52"/>
      <c r="Z29" s="52"/>
      <c r="AA29" s="53"/>
      <c r="AB29" s="8"/>
      <c r="AC29" s="15" t="s">
        <v>12</v>
      </c>
      <c r="AD29" s="24">
        <f>SUM(AD21:AD25)</f>
        <v>126</v>
      </c>
      <c r="AE29" s="6">
        <f>SUM(AE21:AE25)</f>
        <v>103</v>
      </c>
      <c r="AF29" s="41">
        <f>SUM(AF21:AF25)</f>
        <v>23</v>
      </c>
      <c r="AG29" s="6"/>
      <c r="AI29" s="15" t="s">
        <v>12</v>
      </c>
      <c r="AJ29" s="65">
        <f t="shared" si="18"/>
        <v>-9552.35399999984</v>
      </c>
      <c r="AK29" s="65">
        <f t="shared" si="19"/>
        <v>54105.849223301106</v>
      </c>
      <c r="AL29" s="65">
        <f t="shared" si="20"/>
        <v>-294630.39452173916</v>
      </c>
      <c r="AM29" s="58">
        <f t="shared" si="14"/>
        <v>-4.561728062525557</v>
      </c>
      <c r="AN29" s="58">
        <f t="shared" si="15"/>
        <v>25.838256282034084</v>
      </c>
      <c r="AO29" s="59">
        <f t="shared" si="16"/>
        <v>-140.70078838816235</v>
      </c>
    </row>
    <row r="30" spans="1:41" ht="16.5" customHeight="1">
      <c r="A30" s="8"/>
      <c r="B30" s="15" t="s">
        <v>13</v>
      </c>
      <c r="C30" s="6">
        <f>SUM(C22:C25)</f>
        <v>39334755.786</v>
      </c>
      <c r="D30" s="6">
        <f>SUM(D22:D25)</f>
        <v>30226301.97</v>
      </c>
      <c r="E30" s="6">
        <f>SUM(E22:E25)</f>
        <v>9108453.816</v>
      </c>
      <c r="F30" s="2"/>
      <c r="G30" s="2"/>
      <c r="H30" s="3"/>
      <c r="J30" s="26"/>
      <c r="K30" s="15" t="s">
        <v>13</v>
      </c>
      <c r="L30" s="6">
        <f>SUM(L22:L25)</f>
        <v>44006317.14999999</v>
      </c>
      <c r="M30" s="6">
        <f>SUM(M22:M25)</f>
        <v>27874868.259999998</v>
      </c>
      <c r="N30" s="6">
        <f>SUM(N22:N25)</f>
        <v>16131448.889999999</v>
      </c>
      <c r="O30" s="2"/>
      <c r="P30" s="2"/>
      <c r="Q30" s="3"/>
      <c r="R30" s="2"/>
      <c r="S30" s="26"/>
      <c r="T30" s="8"/>
      <c r="U30" s="15" t="s">
        <v>13</v>
      </c>
      <c r="V30" s="6">
        <f t="shared" si="17"/>
        <v>-4671561.363999993</v>
      </c>
      <c r="W30" s="6">
        <f t="shared" si="12"/>
        <v>2351433.710000001</v>
      </c>
      <c r="X30" s="68">
        <f t="shared" si="13"/>
        <v>-7022995.073999999</v>
      </c>
      <c r="Y30" s="52"/>
      <c r="Z30" s="52"/>
      <c r="AA30" s="53"/>
      <c r="AB30" s="8"/>
      <c r="AC30" s="15" t="s">
        <v>13</v>
      </c>
      <c r="AD30" s="24">
        <f>SUM(AD22:AD25)</f>
        <v>23</v>
      </c>
      <c r="AE30" s="6">
        <f>SUM(AE22:AE25)</f>
        <v>20</v>
      </c>
      <c r="AF30" s="41">
        <f>SUM(AF22:AF25)</f>
        <v>3</v>
      </c>
      <c r="AG30" s="6"/>
      <c r="AI30" s="15" t="s">
        <v>13</v>
      </c>
      <c r="AJ30" s="65">
        <f t="shared" si="18"/>
        <v>-203111.3636521736</v>
      </c>
      <c r="AK30" s="65">
        <f t="shared" si="19"/>
        <v>117571.68550000005</v>
      </c>
      <c r="AL30" s="65">
        <f t="shared" si="20"/>
        <v>-2340998.3579999995</v>
      </c>
      <c r="AM30" s="58">
        <f t="shared" si="14"/>
        <v>-96.99586168916785</v>
      </c>
      <c r="AN30" s="58">
        <f t="shared" si="15"/>
        <v>56.14637576285263</v>
      </c>
      <c r="AO30" s="59">
        <f t="shared" si="16"/>
        <v>-1117.9441113693051</v>
      </c>
    </row>
    <row r="31" spans="1:41" ht="16.5" customHeight="1">
      <c r="A31" s="8"/>
      <c r="B31" s="15" t="s">
        <v>14</v>
      </c>
      <c r="C31" s="6">
        <f>SUM(C23:C25)</f>
        <v>38210410.506</v>
      </c>
      <c r="D31" s="6">
        <f>SUM(D23:D25)</f>
        <v>29101956.689999998</v>
      </c>
      <c r="E31" s="6">
        <f>SUM(E23:E25)</f>
        <v>9108453.816</v>
      </c>
      <c r="F31" s="2"/>
      <c r="G31" s="2"/>
      <c r="H31" s="3"/>
      <c r="J31" s="26"/>
      <c r="K31" s="15" t="s">
        <v>14</v>
      </c>
      <c r="L31" s="6">
        <f>SUM(L23:L25)</f>
        <v>42987883.86999999</v>
      </c>
      <c r="M31" s="6">
        <f>SUM(M23:M25)</f>
        <v>26856434.979999997</v>
      </c>
      <c r="N31" s="6">
        <f>SUM(N23:N25)</f>
        <v>16131448.889999999</v>
      </c>
      <c r="O31" s="2"/>
      <c r="P31" s="2"/>
      <c r="Q31" s="3"/>
      <c r="R31" s="2"/>
      <c r="S31" s="26"/>
      <c r="T31" s="8"/>
      <c r="U31" s="15" t="s">
        <v>14</v>
      </c>
      <c r="V31" s="6">
        <f t="shared" si="17"/>
        <v>-4777473.363999993</v>
      </c>
      <c r="W31" s="6">
        <f t="shared" si="12"/>
        <v>2245521.710000001</v>
      </c>
      <c r="X31" s="68">
        <f t="shared" si="13"/>
        <v>-7022995.073999999</v>
      </c>
      <c r="Y31" s="52"/>
      <c r="Z31" s="52"/>
      <c r="AA31" s="53"/>
      <c r="AB31" s="8"/>
      <c r="AC31" s="15" t="s">
        <v>14</v>
      </c>
      <c r="AD31" s="24">
        <f>SUM(AD23:AD25)</f>
        <v>15</v>
      </c>
      <c r="AE31" s="6">
        <f>SUM(AE23:AE25)</f>
        <v>12</v>
      </c>
      <c r="AF31" s="41">
        <f>SUM(AF23:AF25)</f>
        <v>3</v>
      </c>
      <c r="AG31" s="6"/>
      <c r="AI31" s="15" t="s">
        <v>14</v>
      </c>
      <c r="AJ31" s="65">
        <f t="shared" si="18"/>
        <v>-318498.22426666616</v>
      </c>
      <c r="AK31" s="65">
        <f t="shared" si="19"/>
        <v>187126.80916666673</v>
      </c>
      <c r="AL31" s="65">
        <f t="shared" si="20"/>
        <v>-2340998.3579999995</v>
      </c>
      <c r="AM31" s="58">
        <f t="shared" si="14"/>
        <v>-152.0988740054895</v>
      </c>
      <c r="AN31" s="58">
        <f t="shared" si="15"/>
        <v>89.36243533546418</v>
      </c>
      <c r="AO31" s="59">
        <f t="shared" si="16"/>
        <v>-1117.9441113693051</v>
      </c>
    </row>
    <row r="32" spans="1:41" ht="16.5" customHeight="1">
      <c r="A32" s="8"/>
      <c r="B32" s="15" t="s">
        <v>15</v>
      </c>
      <c r="C32" s="24">
        <f>SUM(C24:C25)</f>
        <v>18170705.696000002</v>
      </c>
      <c r="D32" s="6">
        <f>SUM(D24:D25)</f>
        <v>9877564</v>
      </c>
      <c r="E32" s="6">
        <f>SUM(E24:E25)</f>
        <v>8293141.696</v>
      </c>
      <c r="F32" s="2"/>
      <c r="G32" s="2"/>
      <c r="H32" s="3"/>
      <c r="J32" s="26"/>
      <c r="K32" s="15" t="s">
        <v>15</v>
      </c>
      <c r="L32" s="24">
        <f>SUM(L24:L25)</f>
        <v>21953186.65</v>
      </c>
      <c r="M32" s="6">
        <f>SUM(M24:M25)</f>
        <v>6615595</v>
      </c>
      <c r="N32" s="6">
        <f>SUM(N24:N25)</f>
        <v>15337591.649999999</v>
      </c>
      <c r="O32" s="2"/>
      <c r="P32" s="2"/>
      <c r="Q32" s="3"/>
      <c r="R32" s="2"/>
      <c r="S32" s="26"/>
      <c r="T32" s="8"/>
      <c r="U32" s="15" t="s">
        <v>15</v>
      </c>
      <c r="V32" s="6">
        <f t="shared" si="17"/>
        <v>-3782480.953999996</v>
      </c>
      <c r="W32" s="6">
        <f t="shared" si="12"/>
        <v>3261969</v>
      </c>
      <c r="X32" s="68">
        <f t="shared" si="13"/>
        <v>-7044449.953999998</v>
      </c>
      <c r="Y32" s="52"/>
      <c r="Z32" s="52"/>
      <c r="AA32" s="53"/>
      <c r="AB32" s="8"/>
      <c r="AC32" s="15" t="s">
        <v>15</v>
      </c>
      <c r="AD32" s="24">
        <f>SUM(AD24:AD25)</f>
        <v>4</v>
      </c>
      <c r="AE32" s="6">
        <f>SUM(AE24:AE25)</f>
        <v>3</v>
      </c>
      <c r="AF32" s="41">
        <f>SUM(AF24:AF25)</f>
        <v>1</v>
      </c>
      <c r="AG32" s="6"/>
      <c r="AI32" s="15" t="s">
        <v>15</v>
      </c>
      <c r="AJ32" s="65">
        <f>V32/AD32</f>
        <v>-945620.238499999</v>
      </c>
      <c r="AK32" s="65">
        <f>W32/AE32</f>
        <v>1087323</v>
      </c>
      <c r="AL32" s="65">
        <f>X32/AF32</f>
        <v>-7044449.953999998</v>
      </c>
      <c r="AM32" s="58">
        <f>AJ32/$AJ$9</f>
        <v>-451.5810844591426</v>
      </c>
      <c r="AN32" s="58">
        <f>AK32/$AJ$9</f>
        <v>519.2512591272853</v>
      </c>
      <c r="AO32" s="59">
        <f>AL32/$AJ$9</f>
        <v>-3364.078115218427</v>
      </c>
    </row>
    <row r="33" spans="1:41" ht="16.5" customHeight="1">
      <c r="A33" s="8"/>
      <c r="B33" s="25" t="s">
        <v>50</v>
      </c>
      <c r="C33" s="6">
        <f>D33+E33</f>
        <v>283244783.00899947</v>
      </c>
      <c r="D33" s="6">
        <v>129745423.70400025</v>
      </c>
      <c r="E33" s="6">
        <v>153499359.30499923</v>
      </c>
      <c r="F33" s="2"/>
      <c r="G33" s="2"/>
      <c r="H33" s="3"/>
      <c r="J33" s="26"/>
      <c r="K33" s="25" t="s">
        <v>36</v>
      </c>
      <c r="L33" s="6">
        <f>M33+N33</f>
        <v>233359681.81000003</v>
      </c>
      <c r="M33" s="6">
        <v>108012400.12000015</v>
      </c>
      <c r="N33" s="6">
        <v>125347281.68999988</v>
      </c>
      <c r="O33" s="2"/>
      <c r="P33" s="2"/>
      <c r="Q33" s="3"/>
      <c r="R33" s="2"/>
      <c r="S33" s="26"/>
      <c r="T33" s="8"/>
      <c r="U33" s="25" t="s">
        <v>25</v>
      </c>
      <c r="V33" s="24">
        <f>C33-L33</f>
        <v>49885101.198999435</v>
      </c>
      <c r="W33" s="6">
        <f t="shared" si="12"/>
        <v>21733023.584000096</v>
      </c>
      <c r="X33" s="68">
        <f t="shared" si="13"/>
        <v>28152077.614999354</v>
      </c>
      <c r="Y33" s="52"/>
      <c r="Z33" s="52"/>
      <c r="AA33" s="53"/>
      <c r="AB33" s="8"/>
      <c r="AC33" s="25" t="s">
        <v>25</v>
      </c>
      <c r="AD33" s="24">
        <f>AE33+AF33</f>
        <v>23866</v>
      </c>
      <c r="AE33" s="6">
        <v>9847</v>
      </c>
      <c r="AF33" s="41">
        <v>14019</v>
      </c>
      <c r="AG33" s="6"/>
      <c r="AI33" s="25" t="s">
        <v>25</v>
      </c>
      <c r="AJ33" s="64">
        <f t="shared" si="18"/>
        <v>2090.2162573954342</v>
      </c>
      <c r="AK33" s="65">
        <f t="shared" si="19"/>
        <v>2207.0705376256824</v>
      </c>
      <c r="AL33" s="65">
        <f t="shared" si="20"/>
        <v>2008.1373575147552</v>
      </c>
      <c r="AM33" s="58">
        <f t="shared" si="14"/>
        <v>0.99818308221283</v>
      </c>
      <c r="AN33" s="58">
        <f t="shared" si="15"/>
        <v>1.0539868609832312</v>
      </c>
      <c r="AO33" s="59">
        <f t="shared" si="16"/>
        <v>0.958986291460841</v>
      </c>
    </row>
    <row r="34" spans="1:41" ht="16.5" customHeight="1">
      <c r="A34" s="8"/>
      <c r="B34" s="15" t="s">
        <v>51</v>
      </c>
      <c r="C34" s="6">
        <f>D34+E34</f>
        <v>46107580.359999985</v>
      </c>
      <c r="D34" s="6">
        <v>41321399.23999999</v>
      </c>
      <c r="E34" s="6">
        <v>4786181.119999999</v>
      </c>
      <c r="F34" s="2"/>
      <c r="G34" s="2"/>
      <c r="H34" s="3"/>
      <c r="J34" s="26"/>
      <c r="K34" s="15" t="s">
        <v>37</v>
      </c>
      <c r="L34" s="6">
        <f>M34+N34</f>
        <v>40689788.339999974</v>
      </c>
      <c r="M34" s="6">
        <v>36593787.59999997</v>
      </c>
      <c r="N34" s="6">
        <v>4096000.7400000007</v>
      </c>
      <c r="O34" s="2"/>
      <c r="P34" s="2"/>
      <c r="Q34" s="3"/>
      <c r="R34" s="2"/>
      <c r="S34" s="26"/>
      <c r="T34" s="8"/>
      <c r="U34" s="15" t="s">
        <v>27</v>
      </c>
      <c r="V34" s="24">
        <f t="shared" si="17"/>
        <v>5417792.020000011</v>
      </c>
      <c r="W34" s="6">
        <f t="shared" si="12"/>
        <v>4727611.6400000155</v>
      </c>
      <c r="X34" s="68">
        <f t="shared" si="13"/>
        <v>690180.3799999985</v>
      </c>
      <c r="Y34" s="52"/>
      <c r="Z34" s="52"/>
      <c r="AA34" s="53"/>
      <c r="AB34" s="8"/>
      <c r="AC34" s="15" t="s">
        <v>27</v>
      </c>
      <c r="AD34" s="24">
        <f>AE34+AF34</f>
        <v>290</v>
      </c>
      <c r="AE34" s="6">
        <v>247</v>
      </c>
      <c r="AF34" s="41">
        <v>43</v>
      </c>
      <c r="AG34" s="6"/>
      <c r="AI34" s="15" t="s">
        <v>27</v>
      </c>
      <c r="AJ34" s="64">
        <f t="shared" si="18"/>
        <v>18682.0414482759</v>
      </c>
      <c r="AK34" s="65">
        <f t="shared" si="19"/>
        <v>19140.128097166056</v>
      </c>
      <c r="AL34" s="65">
        <f t="shared" si="20"/>
        <v>16050.706511627872</v>
      </c>
      <c r="AM34" s="58">
        <f t="shared" si="14"/>
        <v>8.921611650894345</v>
      </c>
      <c r="AN34" s="58">
        <f t="shared" si="15"/>
        <v>9.140370997680547</v>
      </c>
      <c r="AO34" s="59">
        <f t="shared" si="16"/>
        <v>7.66501726354109</v>
      </c>
    </row>
    <row r="35" spans="1:41" ht="16.5" customHeight="1">
      <c r="A35" s="8"/>
      <c r="B35" s="15" t="s">
        <v>52</v>
      </c>
      <c r="C35" s="6">
        <f>D35+E35</f>
        <v>1124345.28</v>
      </c>
      <c r="D35" s="6">
        <v>1124345.28</v>
      </c>
      <c r="E35" s="6">
        <v>0</v>
      </c>
      <c r="F35" s="2"/>
      <c r="G35" s="2"/>
      <c r="H35" s="3"/>
      <c r="J35" s="26"/>
      <c r="K35" s="15" t="s">
        <v>38</v>
      </c>
      <c r="L35" s="6">
        <f>M35+N35</f>
        <v>1018433.28</v>
      </c>
      <c r="M35" s="6">
        <v>1018433.28</v>
      </c>
      <c r="N35" s="6">
        <v>0</v>
      </c>
      <c r="O35" s="2"/>
      <c r="P35" s="2"/>
      <c r="Q35" s="3"/>
      <c r="R35" s="2"/>
      <c r="S35" s="26"/>
      <c r="T35" s="8"/>
      <c r="U35" s="15" t="s">
        <v>26</v>
      </c>
      <c r="V35" s="24">
        <f t="shared" si="17"/>
        <v>105912</v>
      </c>
      <c r="W35" s="6">
        <f t="shared" si="12"/>
        <v>105912</v>
      </c>
      <c r="X35" s="68" t="s">
        <v>138</v>
      </c>
      <c r="Y35" s="52"/>
      <c r="Z35" s="52"/>
      <c r="AA35" s="53"/>
      <c r="AB35" s="8"/>
      <c r="AC35" s="15" t="s">
        <v>26</v>
      </c>
      <c r="AD35" s="24">
        <f>AE35+AF35</f>
        <v>8</v>
      </c>
      <c r="AE35" s="6">
        <v>8</v>
      </c>
      <c r="AF35" s="41">
        <v>0</v>
      </c>
      <c r="AG35" s="6"/>
      <c r="AI35" s="15" t="s">
        <v>26</v>
      </c>
      <c r="AJ35" s="64">
        <f t="shared" si="18"/>
        <v>13239</v>
      </c>
      <c r="AK35" s="65">
        <f t="shared" si="19"/>
        <v>13239</v>
      </c>
      <c r="AL35" s="65" t="s">
        <v>138</v>
      </c>
      <c r="AM35" s="58">
        <f t="shared" si="14"/>
        <v>6.322286403935288</v>
      </c>
      <c r="AN35" s="58">
        <f t="shared" si="15"/>
        <v>6.322286403935288</v>
      </c>
      <c r="AO35" s="59" t="s">
        <v>138</v>
      </c>
    </row>
    <row r="36" spans="1:41" ht="16.5" customHeight="1">
      <c r="A36" s="8"/>
      <c r="B36" s="17" t="s">
        <v>53</v>
      </c>
      <c r="C36" s="18">
        <f>D36+E36</f>
        <v>38210410.506</v>
      </c>
      <c r="D36" s="7">
        <v>29101956.689999998</v>
      </c>
      <c r="E36" s="7">
        <v>9108453.816000002</v>
      </c>
      <c r="F36" s="4"/>
      <c r="G36" s="4"/>
      <c r="H36" s="5"/>
      <c r="J36" s="26"/>
      <c r="K36" s="17" t="s">
        <v>39</v>
      </c>
      <c r="L36" s="18">
        <f>M36+N36</f>
        <v>42987883.87</v>
      </c>
      <c r="M36" s="7">
        <v>26856434.979999997</v>
      </c>
      <c r="N36" s="7">
        <v>16131448.89</v>
      </c>
      <c r="O36" s="4"/>
      <c r="P36" s="4"/>
      <c r="Q36" s="5"/>
      <c r="R36" s="2"/>
      <c r="S36" s="26"/>
      <c r="T36" s="8"/>
      <c r="U36" s="17" t="s">
        <v>28</v>
      </c>
      <c r="V36" s="18">
        <f t="shared" si="17"/>
        <v>-4777473.364</v>
      </c>
      <c r="W36" s="7">
        <f t="shared" si="12"/>
        <v>2245521.710000001</v>
      </c>
      <c r="X36" s="69">
        <f t="shared" si="13"/>
        <v>-7022995.073999999</v>
      </c>
      <c r="Y36" s="54"/>
      <c r="Z36" s="54"/>
      <c r="AA36" s="55"/>
      <c r="AB36" s="8"/>
      <c r="AC36" s="17" t="s">
        <v>28</v>
      </c>
      <c r="AD36" s="18">
        <f>AE36+AF36</f>
        <v>15</v>
      </c>
      <c r="AE36" s="7">
        <v>12</v>
      </c>
      <c r="AF36" s="57">
        <v>3</v>
      </c>
      <c r="AG36" s="6"/>
      <c r="AI36" s="17" t="s">
        <v>28</v>
      </c>
      <c r="AJ36" s="66">
        <f t="shared" si="18"/>
        <v>-318498.2242666667</v>
      </c>
      <c r="AK36" s="67">
        <f t="shared" si="19"/>
        <v>187126.80916666673</v>
      </c>
      <c r="AL36" s="67">
        <f t="shared" si="20"/>
        <v>-2340998.3579999995</v>
      </c>
      <c r="AM36" s="62">
        <f t="shared" si="14"/>
        <v>-152.09887400548976</v>
      </c>
      <c r="AN36" s="62">
        <f t="shared" si="15"/>
        <v>89.36243533546418</v>
      </c>
      <c r="AO36" s="63">
        <f t="shared" si="16"/>
        <v>-1117.9441113693051</v>
      </c>
    </row>
    <row r="37" spans="1:41" ht="6.75" customHeight="1">
      <c r="A37" s="8"/>
      <c r="B37" s="19"/>
      <c r="C37" s="6"/>
      <c r="D37" s="6"/>
      <c r="E37" s="6"/>
      <c r="F37" s="2"/>
      <c r="G37" s="2"/>
      <c r="H37" s="2"/>
      <c r="J37" s="26"/>
      <c r="K37" s="19"/>
      <c r="L37" s="6"/>
      <c r="M37" s="6"/>
      <c r="N37" s="6"/>
      <c r="O37" s="2"/>
      <c r="P37" s="2"/>
      <c r="Q37" s="2"/>
      <c r="R37" s="2"/>
      <c r="S37" s="26"/>
      <c r="T37" s="8"/>
      <c r="U37" s="19"/>
      <c r="V37" s="6"/>
      <c r="W37" s="6"/>
      <c r="X37" s="6"/>
      <c r="Y37" s="2"/>
      <c r="Z37" s="2"/>
      <c r="AA37" s="2"/>
      <c r="AB37" s="8"/>
      <c r="AC37" s="2"/>
      <c r="AD37" s="2"/>
      <c r="AE37" s="2"/>
      <c r="AF37" s="2"/>
      <c r="AG37" s="2"/>
      <c r="AI37" s="19"/>
      <c r="AJ37" s="6"/>
      <c r="AK37" s="6"/>
      <c r="AL37" s="6"/>
      <c r="AM37" s="2"/>
      <c r="AN37" s="2"/>
      <c r="AO37" s="2"/>
    </row>
    <row r="38" spans="1:41" ht="12" customHeight="1">
      <c r="A38" s="8"/>
      <c r="B38" s="19" t="s">
        <v>54</v>
      </c>
      <c r="C38" s="8"/>
      <c r="D38" s="8"/>
      <c r="E38" s="8"/>
      <c r="F38" s="8"/>
      <c r="G38" s="8"/>
      <c r="H38" s="8"/>
      <c r="J38" s="26"/>
      <c r="K38" s="19" t="s">
        <v>40</v>
      </c>
      <c r="L38" s="8"/>
      <c r="M38" s="8"/>
      <c r="N38" s="8"/>
      <c r="O38" s="8"/>
      <c r="P38" s="8"/>
      <c r="Q38" s="8"/>
      <c r="R38" s="8"/>
      <c r="S38" s="26"/>
      <c r="T38" s="8"/>
      <c r="U38" s="28" t="s">
        <v>85</v>
      </c>
      <c r="V38" s="8"/>
      <c r="W38" s="8"/>
      <c r="X38" s="8"/>
      <c r="Y38" s="8"/>
      <c r="Z38" s="8"/>
      <c r="AA38" s="8"/>
      <c r="AB38" s="8"/>
      <c r="AC38" s="28" t="s">
        <v>122</v>
      </c>
      <c r="AD38" s="8"/>
      <c r="AE38" s="8"/>
      <c r="AF38" s="8"/>
      <c r="AG38" s="8"/>
      <c r="AI38" s="28" t="s">
        <v>118</v>
      </c>
      <c r="AJ38" s="8"/>
      <c r="AK38" s="8"/>
      <c r="AL38" s="8"/>
      <c r="AM38" s="8"/>
      <c r="AN38" s="8"/>
      <c r="AO38" s="8"/>
    </row>
    <row r="39" spans="1:41" ht="12" customHeight="1">
      <c r="A39" s="8"/>
      <c r="B39" s="19" t="s">
        <v>55</v>
      </c>
      <c r="C39" s="8"/>
      <c r="D39" s="8"/>
      <c r="E39" s="8"/>
      <c r="F39" s="8"/>
      <c r="G39" s="8"/>
      <c r="H39" s="8"/>
      <c r="J39" s="26"/>
      <c r="K39" s="19" t="s">
        <v>41</v>
      </c>
      <c r="L39" s="8"/>
      <c r="M39" s="8"/>
      <c r="N39" s="8"/>
      <c r="O39" s="8"/>
      <c r="P39" s="8"/>
      <c r="Q39" s="8"/>
      <c r="R39" s="8"/>
      <c r="S39" s="26"/>
      <c r="T39" s="8"/>
      <c r="U39" s="19" t="s">
        <v>114</v>
      </c>
      <c r="V39" s="8"/>
      <c r="W39" s="8"/>
      <c r="X39" s="8"/>
      <c r="Y39" s="8"/>
      <c r="Z39" s="8"/>
      <c r="AA39" s="8"/>
      <c r="AB39" s="8"/>
      <c r="AC39" s="28" t="s">
        <v>123</v>
      </c>
      <c r="AD39" s="8"/>
      <c r="AE39" s="8"/>
      <c r="AF39" s="8"/>
      <c r="AG39" s="8"/>
      <c r="AI39" s="28" t="s">
        <v>119</v>
      </c>
      <c r="AJ39" s="8"/>
      <c r="AK39" s="8"/>
      <c r="AL39" s="8"/>
      <c r="AM39" s="8"/>
      <c r="AN39" s="8"/>
      <c r="AO39" s="8"/>
    </row>
    <row r="40" spans="2:36" ht="12" customHeight="1">
      <c r="B40" s="19" t="s">
        <v>56</v>
      </c>
      <c r="K40" s="31" t="s">
        <v>87</v>
      </c>
      <c r="U40" s="19" t="s">
        <v>115</v>
      </c>
      <c r="V40" s="8"/>
      <c r="AI40" s="28" t="s">
        <v>88</v>
      </c>
      <c r="AJ40" s="8"/>
    </row>
    <row r="41" spans="2:35" ht="15">
      <c r="B41" s="19" t="s">
        <v>114</v>
      </c>
      <c r="K41" s="28" t="s">
        <v>114</v>
      </c>
      <c r="V41" s="8"/>
      <c r="AI41" s="28" t="s">
        <v>130</v>
      </c>
    </row>
    <row r="42" spans="2:35" ht="15">
      <c r="B42" s="19" t="s">
        <v>115</v>
      </c>
      <c r="K42" s="28" t="s">
        <v>116</v>
      </c>
      <c r="AI42" s="28" t="s">
        <v>121</v>
      </c>
    </row>
  </sheetData>
  <sheetProtection/>
  <mergeCells count="10">
    <mergeCell ref="AI5:AI7"/>
    <mergeCell ref="AJ5:AO5"/>
    <mergeCell ref="B5:B7"/>
    <mergeCell ref="C5:H5"/>
    <mergeCell ref="K5:K7"/>
    <mergeCell ref="L5:Q5"/>
    <mergeCell ref="U5:U7"/>
    <mergeCell ref="V5:AA5"/>
    <mergeCell ref="AC5:AC7"/>
    <mergeCell ref="AD5:AF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&amp;C&amp;"Arial Unicode MS,標準"V-7-2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42"/>
  <sheetViews>
    <sheetView showGridLines="0" workbookViewId="0" topLeftCell="AI1">
      <selection activeCell="AI1" sqref="AI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5.8515625" style="1" customWidth="1"/>
    <col min="4" max="4" width="14.7109375" style="1" customWidth="1"/>
    <col min="5" max="5" width="15.57421875" style="1" customWidth="1"/>
    <col min="6" max="8" width="10.7109375" style="1" customWidth="1"/>
    <col min="9" max="9" width="2.7109375" style="27" customWidth="1"/>
    <col min="10" max="10" width="1.7109375" style="27" customWidth="1"/>
    <col min="11" max="11" width="18.421875" style="1" customWidth="1"/>
    <col min="12" max="12" width="16.57421875" style="1" customWidth="1"/>
    <col min="13" max="13" width="15.57421875" style="1" customWidth="1"/>
    <col min="14" max="14" width="17.28125" style="1" customWidth="1"/>
    <col min="15" max="17" width="10.7109375" style="1" customWidth="1"/>
    <col min="18" max="18" width="2.7109375" style="1" customWidth="1"/>
    <col min="19" max="19" width="0.9921875" style="1" customWidth="1"/>
    <col min="20" max="20" width="18.421875" style="1" customWidth="1"/>
    <col min="21" max="21" width="15.8515625" style="1" customWidth="1"/>
    <col min="22" max="22" width="14.57421875" style="1" customWidth="1"/>
    <col min="23" max="23" width="15.140625" style="1" customWidth="1"/>
    <col min="24" max="26" width="10.7109375" style="1" customWidth="1"/>
    <col min="27" max="27" width="1.8515625" style="1" customWidth="1"/>
    <col min="28" max="28" width="18.140625" style="1" customWidth="1"/>
    <col min="29" max="29" width="16.00390625" style="1" customWidth="1"/>
    <col min="30" max="30" width="15.7109375" style="1" customWidth="1"/>
    <col min="31" max="31" width="15.00390625" style="1" customWidth="1"/>
    <col min="32" max="34" width="9.140625" style="1" customWidth="1"/>
    <col min="35" max="35" width="4.28125" style="1" customWidth="1"/>
    <col min="36" max="36" width="16.7109375" style="1" customWidth="1"/>
    <col min="37" max="37" width="12.28125" style="1" customWidth="1"/>
    <col min="38" max="38" width="10.421875" style="1" customWidth="1"/>
    <col min="39" max="39" width="11.421875" style="1" customWidth="1"/>
    <col min="40" max="40" width="12.140625" style="1" customWidth="1"/>
    <col min="41" max="42" width="12.7109375" style="1" customWidth="1"/>
    <col min="43" max="16384" width="9.140625" style="1" customWidth="1"/>
  </cols>
  <sheetData>
    <row r="1" spans="1:27" ht="15" customHeight="1">
      <c r="A1" s="8"/>
      <c r="B1" s="8"/>
      <c r="C1" s="8"/>
      <c r="D1" s="8"/>
      <c r="E1" s="8"/>
      <c r="F1" s="8"/>
      <c r="G1" s="8"/>
      <c r="H1" s="8"/>
      <c r="I1" s="26"/>
      <c r="J1" s="2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42" ht="15" customHeight="1">
      <c r="A2" s="8"/>
      <c r="B2" s="9" t="s">
        <v>131</v>
      </c>
      <c r="C2" s="9"/>
      <c r="D2" s="9"/>
      <c r="E2" s="9"/>
      <c r="F2" s="9"/>
      <c r="G2" s="9"/>
      <c r="H2" s="9"/>
      <c r="I2" s="26"/>
      <c r="J2" s="26"/>
      <c r="K2" s="9" t="s">
        <v>132</v>
      </c>
      <c r="L2" s="9"/>
      <c r="M2" s="9"/>
      <c r="N2" s="9"/>
      <c r="O2" s="9"/>
      <c r="P2" s="9"/>
      <c r="Q2" s="9"/>
      <c r="R2" s="8"/>
      <c r="S2" s="8"/>
      <c r="T2" s="9" t="s">
        <v>133</v>
      </c>
      <c r="U2" s="9"/>
      <c r="V2" s="9"/>
      <c r="W2" s="9"/>
      <c r="X2" s="9"/>
      <c r="Y2" s="9"/>
      <c r="Z2" s="9"/>
      <c r="AA2" s="8"/>
      <c r="AB2" s="9" t="s">
        <v>134</v>
      </c>
      <c r="AJ2" s="9" t="s">
        <v>107</v>
      </c>
      <c r="AK2" s="9"/>
      <c r="AL2" s="9"/>
      <c r="AM2" s="9"/>
      <c r="AN2" s="9"/>
      <c r="AO2" s="9"/>
      <c r="AP2" s="9"/>
    </row>
    <row r="3" spans="1:42" ht="15" customHeight="1">
      <c r="A3" s="8"/>
      <c r="B3" s="9" t="s">
        <v>143</v>
      </c>
      <c r="C3" s="9"/>
      <c r="D3" s="9"/>
      <c r="E3" s="9"/>
      <c r="F3" s="9"/>
      <c r="G3" s="9"/>
      <c r="H3" s="9"/>
      <c r="I3" s="26"/>
      <c r="J3" s="26"/>
      <c r="K3" s="9" t="s">
        <v>143</v>
      </c>
      <c r="L3" s="9"/>
      <c r="M3" s="9"/>
      <c r="N3" s="9"/>
      <c r="O3" s="9"/>
      <c r="P3" s="9"/>
      <c r="Q3" s="9"/>
      <c r="R3" s="8"/>
      <c r="S3" s="8"/>
      <c r="T3" s="9" t="s">
        <v>143</v>
      </c>
      <c r="U3" s="9"/>
      <c r="V3" s="9"/>
      <c r="W3" s="9"/>
      <c r="X3" s="9"/>
      <c r="Y3" s="9"/>
      <c r="Z3" s="9"/>
      <c r="AA3" s="8"/>
      <c r="AB3" s="9" t="s">
        <v>144</v>
      </c>
      <c r="AJ3" s="9" t="s">
        <v>143</v>
      </c>
      <c r="AK3" s="9"/>
      <c r="AL3" s="9"/>
      <c r="AM3" s="9"/>
      <c r="AN3" s="9"/>
      <c r="AO3" s="9"/>
      <c r="AP3" s="9"/>
    </row>
    <row r="4" spans="1:42" ht="15" customHeight="1">
      <c r="A4" s="8"/>
      <c r="B4" s="9"/>
      <c r="C4" s="9"/>
      <c r="D4" s="9"/>
      <c r="E4" s="9"/>
      <c r="F4" s="9"/>
      <c r="G4" s="9"/>
      <c r="H4" s="9"/>
      <c r="I4" s="26"/>
      <c r="J4" s="26"/>
      <c r="K4" s="9"/>
      <c r="L4" s="9"/>
      <c r="M4" s="9"/>
      <c r="N4" s="9"/>
      <c r="O4" s="9"/>
      <c r="P4" s="9"/>
      <c r="Q4" s="9"/>
      <c r="R4" s="8"/>
      <c r="S4" s="8"/>
      <c r="T4" s="9"/>
      <c r="U4" s="9"/>
      <c r="V4" s="9"/>
      <c r="W4" s="9"/>
      <c r="X4" s="9"/>
      <c r="Y4" s="9"/>
      <c r="Z4" s="9"/>
      <c r="AA4" s="8"/>
      <c r="AJ4" s="9"/>
      <c r="AK4" s="9"/>
      <c r="AL4" s="9"/>
      <c r="AM4" s="9"/>
      <c r="AN4" s="9"/>
      <c r="AO4" s="9"/>
      <c r="AP4" s="9"/>
    </row>
    <row r="5" spans="1:42" ht="15" customHeight="1">
      <c r="A5" s="8"/>
      <c r="B5" s="70" t="s">
        <v>5</v>
      </c>
      <c r="C5" s="73" t="s">
        <v>91</v>
      </c>
      <c r="D5" s="74"/>
      <c r="E5" s="74"/>
      <c r="F5" s="74"/>
      <c r="G5" s="74"/>
      <c r="H5" s="75"/>
      <c r="I5" s="26"/>
      <c r="J5" s="26"/>
      <c r="K5" s="70" t="s">
        <v>90</v>
      </c>
      <c r="L5" s="73" t="s">
        <v>91</v>
      </c>
      <c r="M5" s="74"/>
      <c r="N5" s="74"/>
      <c r="O5" s="74"/>
      <c r="P5" s="74"/>
      <c r="Q5" s="75"/>
      <c r="R5" s="8"/>
      <c r="S5" s="8"/>
      <c r="T5" s="70" t="s">
        <v>90</v>
      </c>
      <c r="U5" s="73" t="s">
        <v>91</v>
      </c>
      <c r="V5" s="74"/>
      <c r="W5" s="74"/>
      <c r="X5" s="74"/>
      <c r="Y5" s="74"/>
      <c r="Z5" s="75"/>
      <c r="AA5" s="8"/>
      <c r="AB5" s="70" t="s">
        <v>90</v>
      </c>
      <c r="AC5" s="73" t="s">
        <v>91</v>
      </c>
      <c r="AD5" s="74"/>
      <c r="AE5" s="74"/>
      <c r="AF5" s="74"/>
      <c r="AG5" s="74"/>
      <c r="AH5" s="75"/>
      <c r="AJ5" s="70" t="s">
        <v>90</v>
      </c>
      <c r="AK5" s="73" t="s">
        <v>91</v>
      </c>
      <c r="AL5" s="74"/>
      <c r="AM5" s="74"/>
      <c r="AN5" s="74"/>
      <c r="AO5" s="74"/>
      <c r="AP5" s="75"/>
    </row>
    <row r="6" spans="1:42" ht="29.25" customHeight="1">
      <c r="A6" s="8"/>
      <c r="B6" s="71"/>
      <c r="C6" s="10" t="s">
        <v>92</v>
      </c>
      <c r="D6" s="11" t="s">
        <v>6</v>
      </c>
      <c r="E6" s="12" t="s">
        <v>7</v>
      </c>
      <c r="F6" s="13" t="s">
        <v>92</v>
      </c>
      <c r="G6" s="11" t="s">
        <v>6</v>
      </c>
      <c r="H6" s="12" t="s">
        <v>7</v>
      </c>
      <c r="I6" s="26"/>
      <c r="J6" s="26"/>
      <c r="K6" s="71"/>
      <c r="L6" s="10" t="s">
        <v>92</v>
      </c>
      <c r="M6" s="11" t="s">
        <v>6</v>
      </c>
      <c r="N6" s="12" t="s">
        <v>7</v>
      </c>
      <c r="O6" s="13" t="s">
        <v>92</v>
      </c>
      <c r="P6" s="11" t="s">
        <v>6</v>
      </c>
      <c r="Q6" s="12" t="s">
        <v>7</v>
      </c>
      <c r="R6" s="8"/>
      <c r="S6" s="8"/>
      <c r="T6" s="71"/>
      <c r="U6" s="10" t="s">
        <v>92</v>
      </c>
      <c r="V6" s="11" t="s">
        <v>6</v>
      </c>
      <c r="W6" s="12" t="s">
        <v>7</v>
      </c>
      <c r="X6" s="13" t="s">
        <v>92</v>
      </c>
      <c r="Y6" s="11" t="s">
        <v>6</v>
      </c>
      <c r="Z6" s="12" t="s">
        <v>7</v>
      </c>
      <c r="AA6" s="8"/>
      <c r="AB6" s="71"/>
      <c r="AC6" s="10" t="s">
        <v>92</v>
      </c>
      <c r="AD6" s="11" t="s">
        <v>6</v>
      </c>
      <c r="AE6" s="12" t="s">
        <v>7</v>
      </c>
      <c r="AF6" s="13" t="s">
        <v>92</v>
      </c>
      <c r="AG6" s="11" t="s">
        <v>6</v>
      </c>
      <c r="AH6" s="12" t="s">
        <v>7</v>
      </c>
      <c r="AJ6" s="71"/>
      <c r="AK6" s="10" t="s">
        <v>92</v>
      </c>
      <c r="AL6" s="11" t="s">
        <v>6</v>
      </c>
      <c r="AM6" s="12" t="s">
        <v>7</v>
      </c>
      <c r="AN6" s="13" t="s">
        <v>92</v>
      </c>
      <c r="AO6" s="11" t="s">
        <v>6</v>
      </c>
      <c r="AP6" s="12" t="s">
        <v>7</v>
      </c>
    </row>
    <row r="7" spans="1:42" ht="15" customHeight="1">
      <c r="A7" s="8"/>
      <c r="B7" s="72"/>
      <c r="C7" s="20"/>
      <c r="D7" s="20" t="s">
        <v>93</v>
      </c>
      <c r="E7" s="21"/>
      <c r="F7" s="14"/>
      <c r="G7" s="20" t="s">
        <v>109</v>
      </c>
      <c r="H7" s="21"/>
      <c r="I7" s="26"/>
      <c r="J7" s="26"/>
      <c r="K7" s="72"/>
      <c r="L7" s="20"/>
      <c r="M7" s="20" t="s">
        <v>93</v>
      </c>
      <c r="N7" s="21"/>
      <c r="O7" s="14"/>
      <c r="P7" s="20" t="s">
        <v>109</v>
      </c>
      <c r="Q7" s="21"/>
      <c r="R7" s="8"/>
      <c r="S7" s="8"/>
      <c r="T7" s="72"/>
      <c r="U7" s="20"/>
      <c r="V7" s="20" t="s">
        <v>93</v>
      </c>
      <c r="W7" s="21"/>
      <c r="X7" s="14"/>
      <c r="Y7" s="20" t="s">
        <v>110</v>
      </c>
      <c r="Z7" s="21"/>
      <c r="AA7" s="8"/>
      <c r="AB7" s="72"/>
      <c r="AC7" s="20"/>
      <c r="AD7" s="20" t="s">
        <v>137</v>
      </c>
      <c r="AE7" s="21"/>
      <c r="AF7" s="14"/>
      <c r="AG7" s="20" t="s">
        <v>110</v>
      </c>
      <c r="AH7" s="21"/>
      <c r="AJ7" s="72"/>
      <c r="AK7" s="46"/>
      <c r="AL7" s="46" t="s">
        <v>108</v>
      </c>
      <c r="AM7" s="47"/>
      <c r="AN7" s="48"/>
      <c r="AO7" s="46" t="s">
        <v>110</v>
      </c>
      <c r="AP7" s="47"/>
    </row>
    <row r="8" spans="1:42" ht="6.75" customHeight="1">
      <c r="A8" s="8"/>
      <c r="B8" s="15"/>
      <c r="C8" s="6"/>
      <c r="D8" s="6"/>
      <c r="E8" s="6"/>
      <c r="F8" s="22"/>
      <c r="G8" s="22"/>
      <c r="H8" s="23"/>
      <c r="I8" s="26"/>
      <c r="J8" s="26"/>
      <c r="K8" s="15"/>
      <c r="L8" s="6"/>
      <c r="M8" s="6"/>
      <c r="N8" s="6"/>
      <c r="O8" s="22"/>
      <c r="P8" s="22"/>
      <c r="Q8" s="23"/>
      <c r="R8" s="8"/>
      <c r="S8" s="8"/>
      <c r="T8" s="15"/>
      <c r="U8" s="6"/>
      <c r="V8" s="6"/>
      <c r="W8" s="6"/>
      <c r="X8" s="22"/>
      <c r="Y8" s="22"/>
      <c r="Z8" s="23"/>
      <c r="AA8" s="8"/>
      <c r="AB8" s="15"/>
      <c r="AC8" s="6"/>
      <c r="AD8" s="6"/>
      <c r="AE8" s="6"/>
      <c r="AF8" s="22"/>
      <c r="AG8" s="22"/>
      <c r="AH8" s="23"/>
      <c r="AJ8" s="42"/>
      <c r="AK8" s="39"/>
      <c r="AL8" s="40"/>
      <c r="AM8" s="40"/>
      <c r="AN8" s="22"/>
      <c r="AO8" s="22"/>
      <c r="AP8" s="23"/>
    </row>
    <row r="9" spans="1:42" ht="15">
      <c r="A9" s="8"/>
      <c r="B9" s="15" t="s">
        <v>57</v>
      </c>
      <c r="C9" s="6">
        <f>SUM(C11:C25)</f>
        <v>368687119.15499973</v>
      </c>
      <c r="D9" s="6">
        <f>SUM(D11:D25)</f>
        <v>201293124.91399992</v>
      </c>
      <c r="E9" s="6">
        <f>SUM(E11:E25)</f>
        <v>167393994.24099988</v>
      </c>
      <c r="F9" s="2"/>
      <c r="G9" s="2"/>
      <c r="H9" s="3"/>
      <c r="I9" s="26"/>
      <c r="J9" s="26"/>
      <c r="K9" s="15" t="s">
        <v>95</v>
      </c>
      <c r="L9" s="6">
        <f>SUM(L11:L25)</f>
        <v>318055787.3000001</v>
      </c>
      <c r="M9" s="6">
        <f>SUM(M11:M25)</f>
        <v>172481055.9800001</v>
      </c>
      <c r="N9" s="6">
        <f>SUM(N11:N25)</f>
        <v>145574731.31999996</v>
      </c>
      <c r="O9" s="2"/>
      <c r="P9" s="2"/>
      <c r="Q9" s="3"/>
      <c r="R9" s="8"/>
      <c r="S9" s="8"/>
      <c r="T9" s="15" t="s">
        <v>95</v>
      </c>
      <c r="U9" s="6">
        <f>C9-L9</f>
        <v>50631331.85499966</v>
      </c>
      <c r="V9" s="6">
        <f>D9-M9</f>
        <v>28812068.933999807</v>
      </c>
      <c r="W9" s="68">
        <f>E9-N9</f>
        <v>21819262.920999914</v>
      </c>
      <c r="X9" s="52"/>
      <c r="Y9" s="52"/>
      <c r="Z9" s="53"/>
      <c r="AA9" s="8"/>
      <c r="AB9" s="15" t="s">
        <v>95</v>
      </c>
      <c r="AC9" s="6">
        <f>SUM(AC11:AC25)</f>
        <v>57843</v>
      </c>
      <c r="AD9" s="6">
        <f>SUM(AD11:AD25)</f>
        <v>30872</v>
      </c>
      <c r="AE9" s="6">
        <f>SUM(AE11:AE25)</f>
        <v>26971</v>
      </c>
      <c r="AF9" s="2"/>
      <c r="AG9" s="2"/>
      <c r="AH9" s="3"/>
      <c r="AJ9" s="42" t="s">
        <v>95</v>
      </c>
      <c r="AK9" s="64">
        <f>U9/AC9</f>
        <v>875.3234074131643</v>
      </c>
      <c r="AL9" s="65">
        <f>V9/AD9</f>
        <v>933.2751015159305</v>
      </c>
      <c r="AM9" s="65">
        <f>W9/AE9</f>
        <v>808.9897638574733</v>
      </c>
      <c r="AN9" s="58">
        <f>AK9/$AK$9</f>
        <v>1</v>
      </c>
      <c r="AO9" s="58">
        <f>AL9/$AK$9</f>
        <v>1.066206037233747</v>
      </c>
      <c r="AP9" s="59">
        <f>AM9/$AK$9</f>
        <v>0.9242181312713592</v>
      </c>
    </row>
    <row r="10" spans="1:42" ht="6.75" customHeight="1">
      <c r="A10" s="8"/>
      <c r="B10" s="15"/>
      <c r="C10" s="6"/>
      <c r="D10" s="6"/>
      <c r="E10" s="6"/>
      <c r="F10" s="2"/>
      <c r="G10" s="2"/>
      <c r="H10" s="3"/>
      <c r="I10" s="26"/>
      <c r="J10" s="26"/>
      <c r="K10" s="15"/>
      <c r="L10" s="6"/>
      <c r="M10" s="6"/>
      <c r="N10" s="6"/>
      <c r="O10" s="2"/>
      <c r="P10" s="2"/>
      <c r="Q10" s="3"/>
      <c r="R10" s="8"/>
      <c r="S10" s="8"/>
      <c r="T10" s="15"/>
      <c r="U10" s="6"/>
      <c r="V10" s="6"/>
      <c r="W10" s="68"/>
      <c r="X10" s="52"/>
      <c r="Y10" s="52"/>
      <c r="Z10" s="53"/>
      <c r="AA10" s="8"/>
      <c r="AB10" s="15"/>
      <c r="AC10" s="6"/>
      <c r="AD10" s="6"/>
      <c r="AE10" s="6"/>
      <c r="AF10" s="2"/>
      <c r="AG10" s="2"/>
      <c r="AH10" s="3"/>
      <c r="AJ10" s="42"/>
      <c r="AK10" s="64"/>
      <c r="AL10" s="65"/>
      <c r="AM10" s="65"/>
      <c r="AN10" s="58"/>
      <c r="AO10" s="58"/>
      <c r="AP10" s="59"/>
    </row>
    <row r="11" spans="1:42" ht="15">
      <c r="A11" s="8"/>
      <c r="B11" s="15" t="s">
        <v>9</v>
      </c>
      <c r="C11" s="6">
        <f>D11+E11</f>
        <v>86707229.02500013</v>
      </c>
      <c r="D11" s="6">
        <v>23405994.05500001</v>
      </c>
      <c r="E11" s="6">
        <v>63301234.97000012</v>
      </c>
      <c r="F11" s="2"/>
      <c r="G11" s="2"/>
      <c r="H11" s="3"/>
      <c r="I11" s="26"/>
      <c r="J11" s="26"/>
      <c r="K11" s="15" t="s">
        <v>9</v>
      </c>
      <c r="L11" s="6">
        <f>M11+N11</f>
        <v>69871624.83500001</v>
      </c>
      <c r="M11" s="6">
        <v>18628753.750000007</v>
      </c>
      <c r="N11" s="6">
        <v>51242871.08500001</v>
      </c>
      <c r="O11" s="2"/>
      <c r="P11" s="2"/>
      <c r="Q11" s="3"/>
      <c r="R11" s="8"/>
      <c r="S11" s="8"/>
      <c r="T11" s="15" t="s">
        <v>9</v>
      </c>
      <c r="U11" s="6">
        <f aca="true" t="shared" si="0" ref="U11:U25">C11-L11</f>
        <v>16835604.190000117</v>
      </c>
      <c r="V11" s="6">
        <f aca="true" t="shared" si="1" ref="V11:V25">D11-M11</f>
        <v>4777240.305000003</v>
      </c>
      <c r="W11" s="68">
        <f aca="true" t="shared" si="2" ref="W11:W25">E11-N11</f>
        <v>12058363.88500011</v>
      </c>
      <c r="X11" s="52"/>
      <c r="Y11" s="52"/>
      <c r="Z11" s="53"/>
      <c r="AA11" s="8"/>
      <c r="AB11" s="15" t="s">
        <v>9</v>
      </c>
      <c r="AC11" s="6">
        <f aca="true" t="shared" si="3" ref="AC11:AC17">AD11+AE11</f>
        <v>10274</v>
      </c>
      <c r="AD11" s="6">
        <v>3076</v>
      </c>
      <c r="AE11" s="6">
        <v>7198</v>
      </c>
      <c r="AF11" s="2"/>
      <c r="AG11" s="2"/>
      <c r="AH11" s="3"/>
      <c r="AJ11" s="42" t="s">
        <v>9</v>
      </c>
      <c r="AK11" s="64">
        <f aca="true" t="shared" si="4" ref="AK11:AK36">U11/AC11</f>
        <v>1638.6611047303988</v>
      </c>
      <c r="AL11" s="65">
        <f aca="true" t="shared" si="5" ref="AL11:AL36">V11/AD11</f>
        <v>1553.0690198309503</v>
      </c>
      <c r="AM11" s="65">
        <f aca="true" t="shared" si="6" ref="AM11:AM36">W11/AE11</f>
        <v>1675.2381057238274</v>
      </c>
      <c r="AN11" s="58">
        <f aca="true" t="shared" si="7" ref="AN11:AN36">AK11/$AK$9</f>
        <v>1.8720636176897403</v>
      </c>
      <c r="AO11" s="58">
        <f aca="true" t="shared" si="8" ref="AO11:AO36">AL11/$AK$9</f>
        <v>1.774280233657548</v>
      </c>
      <c r="AP11" s="59">
        <f aca="true" t="shared" si="9" ref="AP11:AP36">AM11/$AK$9</f>
        <v>1.9138504597685146</v>
      </c>
    </row>
    <row r="12" spans="1:42" ht="15">
      <c r="A12" s="8"/>
      <c r="B12" s="15">
        <v>2</v>
      </c>
      <c r="C12" s="6">
        <f>D12+E12</f>
        <v>113815089.03999959</v>
      </c>
      <c r="D12" s="6">
        <v>55120659.46499988</v>
      </c>
      <c r="E12" s="6">
        <v>58694429.57499971</v>
      </c>
      <c r="F12" s="2"/>
      <c r="G12" s="2"/>
      <c r="H12" s="3"/>
      <c r="I12" s="26"/>
      <c r="J12" s="26"/>
      <c r="K12" s="15">
        <v>2</v>
      </c>
      <c r="L12" s="6">
        <f>M12+N12</f>
        <v>95036642.1450001</v>
      </c>
      <c r="M12" s="6">
        <v>46707028.55000013</v>
      </c>
      <c r="N12" s="6">
        <v>48329613.59499996</v>
      </c>
      <c r="O12" s="2"/>
      <c r="P12" s="2"/>
      <c r="Q12" s="3"/>
      <c r="R12" s="8"/>
      <c r="S12" s="8"/>
      <c r="T12" s="15">
        <v>2</v>
      </c>
      <c r="U12" s="6">
        <f t="shared" si="0"/>
        <v>18778446.89499949</v>
      </c>
      <c r="V12" s="6">
        <f t="shared" si="1"/>
        <v>8413630.914999746</v>
      </c>
      <c r="W12" s="68">
        <f t="shared" si="2"/>
        <v>10364815.97999975</v>
      </c>
      <c r="X12" s="52"/>
      <c r="Y12" s="52"/>
      <c r="Z12" s="53"/>
      <c r="AA12" s="8"/>
      <c r="AB12" s="15">
        <v>2</v>
      </c>
      <c r="AC12" s="6">
        <f t="shared" si="3"/>
        <v>18736</v>
      </c>
      <c r="AD12" s="6">
        <v>8524</v>
      </c>
      <c r="AE12" s="6">
        <v>10212</v>
      </c>
      <c r="AF12" s="2"/>
      <c r="AG12" s="2"/>
      <c r="AH12" s="3"/>
      <c r="AJ12" s="42">
        <v>2</v>
      </c>
      <c r="AK12" s="64">
        <f t="shared" si="4"/>
        <v>1002.265525992714</v>
      </c>
      <c r="AL12" s="65">
        <f t="shared" si="5"/>
        <v>987.051960933804</v>
      </c>
      <c r="AM12" s="65">
        <f t="shared" si="6"/>
        <v>1014.9643537015032</v>
      </c>
      <c r="AN12" s="58">
        <f t="shared" si="7"/>
        <v>1.1450231051797193</v>
      </c>
      <c r="AO12" s="58">
        <f t="shared" si="8"/>
        <v>1.12764259766665</v>
      </c>
      <c r="AP12" s="59">
        <f t="shared" si="9"/>
        <v>1.1595306890067278</v>
      </c>
    </row>
    <row r="13" spans="1:42" ht="15">
      <c r="A13" s="8"/>
      <c r="B13" s="15">
        <v>3</v>
      </c>
      <c r="C13" s="6">
        <f>D13+E13</f>
        <v>32308402.570000015</v>
      </c>
      <c r="D13" s="6">
        <v>17471845.270000007</v>
      </c>
      <c r="E13" s="6">
        <v>14836557.300000008</v>
      </c>
      <c r="F13" s="2"/>
      <c r="G13" s="2"/>
      <c r="H13" s="3"/>
      <c r="I13" s="26"/>
      <c r="J13" s="26"/>
      <c r="K13" s="15">
        <v>3</v>
      </c>
      <c r="L13" s="6">
        <f>M13+N13</f>
        <v>26291612.21999999</v>
      </c>
      <c r="M13" s="6">
        <v>14160490.16999999</v>
      </c>
      <c r="N13" s="6">
        <v>12131122.05</v>
      </c>
      <c r="O13" s="2"/>
      <c r="P13" s="2"/>
      <c r="Q13" s="3"/>
      <c r="R13" s="8"/>
      <c r="S13" s="8"/>
      <c r="T13" s="15">
        <v>3</v>
      </c>
      <c r="U13" s="6">
        <f t="shared" si="0"/>
        <v>6016790.350000024</v>
      </c>
      <c r="V13" s="6">
        <f t="shared" si="1"/>
        <v>3311355.1000000164</v>
      </c>
      <c r="W13" s="68">
        <f t="shared" si="2"/>
        <v>2705435.2500000075</v>
      </c>
      <c r="X13" s="52"/>
      <c r="Y13" s="52"/>
      <c r="Z13" s="53"/>
      <c r="AA13" s="8"/>
      <c r="AB13" s="15">
        <v>3</v>
      </c>
      <c r="AC13" s="6">
        <f t="shared" si="3"/>
        <v>7014</v>
      </c>
      <c r="AD13" s="6">
        <v>3807</v>
      </c>
      <c r="AE13" s="6">
        <v>3207</v>
      </c>
      <c r="AF13" s="2"/>
      <c r="AG13" s="2"/>
      <c r="AH13" s="3"/>
      <c r="AJ13" s="42">
        <v>3</v>
      </c>
      <c r="AK13" s="64">
        <f t="shared" si="4"/>
        <v>857.8258269175968</v>
      </c>
      <c r="AL13" s="65">
        <f t="shared" si="5"/>
        <v>869.8069608615751</v>
      </c>
      <c r="AM13" s="65">
        <f t="shared" si="6"/>
        <v>843.6031337698807</v>
      </c>
      <c r="AN13" s="58">
        <f t="shared" si="7"/>
        <v>0.9800101535645231</v>
      </c>
      <c r="AO13" s="58">
        <f t="shared" si="8"/>
        <v>0.9936978189948195</v>
      </c>
      <c r="AP13" s="59">
        <f t="shared" si="9"/>
        <v>0.9637616526935727</v>
      </c>
    </row>
    <row r="14" spans="1:42" ht="15">
      <c r="A14" s="8"/>
      <c r="B14" s="15">
        <v>4</v>
      </c>
      <c r="C14" s="6">
        <f aca="true" t="shared" si="10" ref="C14:C25">D14+E14</f>
        <v>18970424.533999998</v>
      </c>
      <c r="D14" s="6">
        <v>12170674.184000004</v>
      </c>
      <c r="E14" s="6">
        <v>6799750.349999993</v>
      </c>
      <c r="F14" s="2"/>
      <c r="G14" s="2"/>
      <c r="H14" s="3"/>
      <c r="I14" s="26"/>
      <c r="J14" s="26"/>
      <c r="K14" s="15">
        <v>4</v>
      </c>
      <c r="L14" s="6">
        <f aca="true" t="shared" si="11" ref="L14:L25">M14+N14</f>
        <v>15561698.950000007</v>
      </c>
      <c r="M14" s="6">
        <v>10105368.150000008</v>
      </c>
      <c r="N14" s="6">
        <v>5456330.799999999</v>
      </c>
      <c r="O14" s="2"/>
      <c r="P14" s="2"/>
      <c r="Q14" s="3"/>
      <c r="R14" s="8"/>
      <c r="S14" s="8"/>
      <c r="T14" s="15">
        <v>4</v>
      </c>
      <c r="U14" s="6">
        <f t="shared" si="0"/>
        <v>3408725.5839999914</v>
      </c>
      <c r="V14" s="6">
        <f t="shared" si="1"/>
        <v>2065306.0339999963</v>
      </c>
      <c r="W14" s="68">
        <f t="shared" si="2"/>
        <v>1343419.5499999942</v>
      </c>
      <c r="X14" s="52"/>
      <c r="Y14" s="52"/>
      <c r="Z14" s="53"/>
      <c r="AA14" s="8"/>
      <c r="AB14" s="15">
        <v>4</v>
      </c>
      <c r="AC14" s="6">
        <f t="shared" si="3"/>
        <v>3584</v>
      </c>
      <c r="AD14" s="6">
        <v>2208</v>
      </c>
      <c r="AE14" s="6">
        <v>1376</v>
      </c>
      <c r="AF14" s="2"/>
      <c r="AG14" s="2"/>
      <c r="AH14" s="3"/>
      <c r="AJ14" s="42">
        <v>4</v>
      </c>
      <c r="AK14" s="64">
        <f t="shared" si="4"/>
        <v>951.0953080357119</v>
      </c>
      <c r="AL14" s="65">
        <f t="shared" si="5"/>
        <v>935.3741096014476</v>
      </c>
      <c r="AM14" s="65">
        <f t="shared" si="6"/>
        <v>976.3223473837168</v>
      </c>
      <c r="AN14" s="58">
        <f t="shared" si="7"/>
        <v>1.0865644628954636</v>
      </c>
      <c r="AO14" s="58">
        <f t="shared" si="8"/>
        <v>1.068604017303445</v>
      </c>
      <c r="AP14" s="59">
        <f t="shared" si="9"/>
        <v>1.1153847127989343</v>
      </c>
    </row>
    <row r="15" spans="1:42" ht="15">
      <c r="A15" s="8"/>
      <c r="B15" s="15" t="s">
        <v>58</v>
      </c>
      <c r="C15" s="6">
        <f t="shared" si="10"/>
        <v>8585142.149999997</v>
      </c>
      <c r="D15" s="6">
        <v>5530259.939999998</v>
      </c>
      <c r="E15" s="6">
        <v>3054882.2099999995</v>
      </c>
      <c r="F15" s="2"/>
      <c r="G15" s="2"/>
      <c r="H15" s="3"/>
      <c r="I15" s="26"/>
      <c r="J15" s="26"/>
      <c r="K15" s="15" t="s">
        <v>96</v>
      </c>
      <c r="L15" s="6">
        <f t="shared" si="11"/>
        <v>6892828.100000003</v>
      </c>
      <c r="M15" s="6">
        <v>4498393.940000003</v>
      </c>
      <c r="N15" s="6">
        <v>2394434.1599999997</v>
      </c>
      <c r="O15" s="2"/>
      <c r="P15" s="2"/>
      <c r="Q15" s="3"/>
      <c r="R15" s="8"/>
      <c r="S15" s="8"/>
      <c r="T15" s="15" t="s">
        <v>96</v>
      </c>
      <c r="U15" s="6">
        <f t="shared" si="0"/>
        <v>1692314.0499999933</v>
      </c>
      <c r="V15" s="6">
        <f t="shared" si="1"/>
        <v>1031865.9999999944</v>
      </c>
      <c r="W15" s="68">
        <f t="shared" si="2"/>
        <v>660448.0499999998</v>
      </c>
      <c r="X15" s="52"/>
      <c r="Y15" s="52"/>
      <c r="Z15" s="53"/>
      <c r="AA15" s="8"/>
      <c r="AB15" s="15" t="s">
        <v>96</v>
      </c>
      <c r="AC15" s="6">
        <f t="shared" si="3"/>
        <v>2025</v>
      </c>
      <c r="AD15" s="6">
        <v>1215</v>
      </c>
      <c r="AE15" s="6">
        <v>810</v>
      </c>
      <c r="AF15" s="2"/>
      <c r="AG15" s="2"/>
      <c r="AH15" s="3"/>
      <c r="AJ15" s="42" t="s">
        <v>96</v>
      </c>
      <c r="AK15" s="64">
        <f t="shared" si="4"/>
        <v>835.7106419753053</v>
      </c>
      <c r="AL15" s="65">
        <f t="shared" si="5"/>
        <v>849.2724279835345</v>
      </c>
      <c r="AM15" s="65">
        <f t="shared" si="6"/>
        <v>815.3679629629627</v>
      </c>
      <c r="AN15" s="58">
        <f t="shared" si="7"/>
        <v>0.9547449947043845</v>
      </c>
      <c r="AO15" s="58">
        <f t="shared" si="8"/>
        <v>0.9702384522006351</v>
      </c>
      <c r="AP15" s="59">
        <f t="shared" si="9"/>
        <v>0.9315048084600097</v>
      </c>
    </row>
    <row r="16" spans="1:42" ht="15">
      <c r="A16" s="8"/>
      <c r="B16" s="15" t="s">
        <v>59</v>
      </c>
      <c r="C16" s="6">
        <f>D16+E16</f>
        <v>5742010.28</v>
      </c>
      <c r="D16" s="6">
        <v>4196553.78</v>
      </c>
      <c r="E16" s="6">
        <v>1545456.5000000002</v>
      </c>
      <c r="F16" s="2"/>
      <c r="G16" s="2"/>
      <c r="H16" s="3"/>
      <c r="I16" s="26"/>
      <c r="J16" s="26"/>
      <c r="K16" s="15" t="s">
        <v>97</v>
      </c>
      <c r="L16" s="6">
        <f>M16+N16</f>
        <v>4633971.85</v>
      </c>
      <c r="M16" s="6">
        <v>3442193.1</v>
      </c>
      <c r="N16" s="6">
        <v>1191778.7499999998</v>
      </c>
      <c r="O16" s="2"/>
      <c r="P16" s="2"/>
      <c r="Q16" s="3"/>
      <c r="R16" s="8"/>
      <c r="S16" s="8"/>
      <c r="T16" s="15" t="s">
        <v>97</v>
      </c>
      <c r="U16" s="6">
        <f t="shared" si="0"/>
        <v>1108038.4300000006</v>
      </c>
      <c r="V16" s="6">
        <f t="shared" si="1"/>
        <v>754360.6800000002</v>
      </c>
      <c r="W16" s="68">
        <f t="shared" si="2"/>
        <v>353677.75000000047</v>
      </c>
      <c r="X16" s="52"/>
      <c r="Y16" s="52"/>
      <c r="Z16" s="53"/>
      <c r="AA16" s="8"/>
      <c r="AB16" s="15" t="s">
        <v>97</v>
      </c>
      <c r="AC16" s="6">
        <f t="shared" si="3"/>
        <v>1338</v>
      </c>
      <c r="AD16" s="6">
        <v>912</v>
      </c>
      <c r="AE16" s="6">
        <v>426</v>
      </c>
      <c r="AF16" s="2"/>
      <c r="AG16" s="2"/>
      <c r="AH16" s="3"/>
      <c r="AJ16" s="42" t="s">
        <v>97</v>
      </c>
      <c r="AK16" s="64">
        <f t="shared" si="4"/>
        <v>828.1303662182366</v>
      </c>
      <c r="AL16" s="65">
        <f t="shared" si="5"/>
        <v>827.1498684210528</v>
      </c>
      <c r="AM16" s="65">
        <f t="shared" si="6"/>
        <v>830.2294600938978</v>
      </c>
      <c r="AN16" s="58">
        <f t="shared" si="7"/>
        <v>0.9460850232094251</v>
      </c>
      <c r="AO16" s="58">
        <f t="shared" si="8"/>
        <v>0.9449648683170963</v>
      </c>
      <c r="AP16" s="59">
        <f t="shared" si="9"/>
        <v>0.9484831012887771</v>
      </c>
    </row>
    <row r="17" spans="1:42" ht="15">
      <c r="A17" s="8"/>
      <c r="B17" s="15" t="s">
        <v>60</v>
      </c>
      <c r="C17" s="6">
        <f>D17+E17</f>
        <v>4865655.620000001</v>
      </c>
      <c r="D17" s="6">
        <v>4238121.720000001</v>
      </c>
      <c r="E17" s="6">
        <v>627533.9</v>
      </c>
      <c r="F17" s="2"/>
      <c r="G17" s="2"/>
      <c r="H17" s="3"/>
      <c r="I17" s="26"/>
      <c r="J17" s="26"/>
      <c r="K17" s="15" t="s">
        <v>98</v>
      </c>
      <c r="L17" s="6">
        <f>M17+N17</f>
        <v>4097040.0699999994</v>
      </c>
      <c r="M17" s="6">
        <v>3797910.0699999994</v>
      </c>
      <c r="N17" s="6">
        <v>299130</v>
      </c>
      <c r="O17" s="2"/>
      <c r="P17" s="2"/>
      <c r="Q17" s="3"/>
      <c r="R17" s="8"/>
      <c r="S17" s="8"/>
      <c r="T17" s="15" t="s">
        <v>98</v>
      </c>
      <c r="U17" s="6">
        <f t="shared" si="0"/>
        <v>768615.5500000017</v>
      </c>
      <c r="V17" s="6">
        <f t="shared" si="1"/>
        <v>440211.6500000013</v>
      </c>
      <c r="W17" s="68">
        <f t="shared" si="2"/>
        <v>328403.9</v>
      </c>
      <c r="X17" s="52"/>
      <c r="Y17" s="52"/>
      <c r="Z17" s="53"/>
      <c r="AA17" s="8"/>
      <c r="AB17" s="15" t="s">
        <v>98</v>
      </c>
      <c r="AC17" s="6">
        <f t="shared" si="3"/>
        <v>1001</v>
      </c>
      <c r="AD17" s="6">
        <v>819</v>
      </c>
      <c r="AE17" s="6">
        <v>182</v>
      </c>
      <c r="AF17" s="2"/>
      <c r="AG17" s="2"/>
      <c r="AH17" s="3"/>
      <c r="AJ17" s="42" t="s">
        <v>98</v>
      </c>
      <c r="AK17" s="64">
        <f t="shared" si="4"/>
        <v>767.847702297704</v>
      </c>
      <c r="AL17" s="65">
        <f t="shared" si="5"/>
        <v>537.4989621489638</v>
      </c>
      <c r="AM17" s="65">
        <f t="shared" si="6"/>
        <v>1804.417032967033</v>
      </c>
      <c r="AN17" s="58">
        <f t="shared" si="7"/>
        <v>0.8772160047300891</v>
      </c>
      <c r="AO17" s="58">
        <f t="shared" si="8"/>
        <v>0.6140575672909625</v>
      </c>
      <c r="AP17" s="59">
        <f t="shared" si="9"/>
        <v>2.061428973206156</v>
      </c>
    </row>
    <row r="18" spans="1:42" ht="15">
      <c r="A18" s="8"/>
      <c r="B18" s="15" t="s">
        <v>61</v>
      </c>
      <c r="C18" s="6">
        <f t="shared" si="10"/>
        <v>4265774.73</v>
      </c>
      <c r="D18" s="6">
        <v>1971841.2300000004</v>
      </c>
      <c r="E18" s="6">
        <v>2293933.5</v>
      </c>
      <c r="F18" s="2"/>
      <c r="G18" s="2"/>
      <c r="H18" s="3"/>
      <c r="I18" s="26"/>
      <c r="J18" s="26"/>
      <c r="K18" s="15" t="s">
        <v>99</v>
      </c>
      <c r="L18" s="6">
        <f t="shared" si="11"/>
        <v>3826069.83</v>
      </c>
      <c r="M18" s="6">
        <v>1689968.3300000003</v>
      </c>
      <c r="N18" s="6">
        <v>2136101.5</v>
      </c>
      <c r="O18" s="2"/>
      <c r="P18" s="2"/>
      <c r="Q18" s="3"/>
      <c r="R18" s="8"/>
      <c r="S18" s="8"/>
      <c r="T18" s="15" t="s">
        <v>99</v>
      </c>
      <c r="U18" s="6">
        <f t="shared" si="0"/>
        <v>439704.9000000004</v>
      </c>
      <c r="V18" s="6">
        <f t="shared" si="1"/>
        <v>281872.90000000014</v>
      </c>
      <c r="W18" s="68">
        <f t="shared" si="2"/>
        <v>157832</v>
      </c>
      <c r="X18" s="52"/>
      <c r="Y18" s="52"/>
      <c r="Z18" s="53"/>
      <c r="AA18" s="8"/>
      <c r="AB18" s="15" t="s">
        <v>99</v>
      </c>
      <c r="AC18" s="6">
        <f aca="true" t="shared" si="12" ref="AC18:AC25">AD18+AE18</f>
        <v>792</v>
      </c>
      <c r="AD18" s="6">
        <v>600</v>
      </c>
      <c r="AE18" s="6">
        <v>192</v>
      </c>
      <c r="AF18" s="2"/>
      <c r="AG18" s="2"/>
      <c r="AH18" s="3"/>
      <c r="AJ18" s="42" t="s">
        <v>99</v>
      </c>
      <c r="AK18" s="64">
        <f t="shared" si="4"/>
        <v>555.182954545455</v>
      </c>
      <c r="AL18" s="65">
        <f t="shared" si="5"/>
        <v>469.7881666666669</v>
      </c>
      <c r="AM18" s="65">
        <f t="shared" si="6"/>
        <v>822.0416666666666</v>
      </c>
      <c r="AN18" s="58">
        <f t="shared" si="7"/>
        <v>0.6342603771858248</v>
      </c>
      <c r="AO18" s="58">
        <f t="shared" si="8"/>
        <v>0.5367023921535787</v>
      </c>
      <c r="AP18" s="59">
        <f t="shared" si="9"/>
        <v>0.9391290804115924</v>
      </c>
    </row>
    <row r="19" spans="1:42" ht="15">
      <c r="A19" s="8"/>
      <c r="B19" s="15" t="s">
        <v>62</v>
      </c>
      <c r="C19" s="6">
        <f t="shared" si="10"/>
        <v>3732392.9400000004</v>
      </c>
      <c r="D19" s="6">
        <v>1677906.9400000006</v>
      </c>
      <c r="E19" s="6">
        <v>2054485.9999999998</v>
      </c>
      <c r="F19" s="2"/>
      <c r="G19" s="2"/>
      <c r="H19" s="3"/>
      <c r="I19" s="26"/>
      <c r="J19" s="26"/>
      <c r="K19" s="15" t="s">
        <v>100</v>
      </c>
      <c r="L19" s="6">
        <f t="shared" si="11"/>
        <v>3314925.4399999995</v>
      </c>
      <c r="M19" s="6">
        <v>1367706.9399999997</v>
      </c>
      <c r="N19" s="6">
        <v>1947218.4999999998</v>
      </c>
      <c r="O19" s="2"/>
      <c r="P19" s="2"/>
      <c r="Q19" s="3"/>
      <c r="R19" s="8"/>
      <c r="S19" s="8"/>
      <c r="T19" s="15" t="s">
        <v>100</v>
      </c>
      <c r="U19" s="6">
        <f t="shared" si="0"/>
        <v>417467.50000000093</v>
      </c>
      <c r="V19" s="6">
        <f t="shared" si="1"/>
        <v>310200.00000000093</v>
      </c>
      <c r="W19" s="68">
        <f t="shared" si="2"/>
        <v>107267.5</v>
      </c>
      <c r="X19" s="52"/>
      <c r="Y19" s="52"/>
      <c r="Z19" s="53"/>
      <c r="AA19" s="8"/>
      <c r="AB19" s="15" t="s">
        <v>100</v>
      </c>
      <c r="AC19" s="6">
        <f t="shared" si="12"/>
        <v>621</v>
      </c>
      <c r="AD19" s="6">
        <v>504</v>
      </c>
      <c r="AE19" s="6">
        <v>117</v>
      </c>
      <c r="AF19" s="2"/>
      <c r="AG19" s="2"/>
      <c r="AH19" s="3"/>
      <c r="AJ19" s="42" t="s">
        <v>100</v>
      </c>
      <c r="AK19" s="64">
        <f t="shared" si="4"/>
        <v>672.2504025764911</v>
      </c>
      <c r="AL19" s="65">
        <f t="shared" si="5"/>
        <v>615.4761904761923</v>
      </c>
      <c r="AM19" s="65">
        <f t="shared" si="6"/>
        <v>916.8162393162393</v>
      </c>
      <c r="AN19" s="58">
        <f t="shared" si="7"/>
        <v>0.7680023142111404</v>
      </c>
      <c r="AO19" s="58">
        <f t="shared" si="8"/>
        <v>0.7031414734984681</v>
      </c>
      <c r="AP19" s="59">
        <f t="shared" si="9"/>
        <v>1.0474028588195743</v>
      </c>
    </row>
    <row r="20" spans="1:42" ht="15">
      <c r="A20" s="8"/>
      <c r="B20" s="15" t="s">
        <v>0</v>
      </c>
      <c r="C20" s="6">
        <f t="shared" si="10"/>
        <v>24468446.740000006</v>
      </c>
      <c r="D20" s="6">
        <v>21787180.620000005</v>
      </c>
      <c r="E20" s="6">
        <v>2681266.12</v>
      </c>
      <c r="F20" s="2"/>
      <c r="G20" s="2"/>
      <c r="H20" s="3"/>
      <c r="I20" s="26"/>
      <c r="J20" s="26"/>
      <c r="K20" s="15" t="s">
        <v>0</v>
      </c>
      <c r="L20" s="6">
        <f t="shared" si="11"/>
        <v>22099225.730000004</v>
      </c>
      <c r="M20" s="6">
        <v>19934057.740000002</v>
      </c>
      <c r="N20" s="6">
        <v>2165167.99</v>
      </c>
      <c r="O20" s="2"/>
      <c r="P20" s="2"/>
      <c r="Q20" s="3"/>
      <c r="R20" s="8"/>
      <c r="S20" s="8"/>
      <c r="T20" s="15" t="s">
        <v>0</v>
      </c>
      <c r="U20" s="6">
        <f t="shared" si="0"/>
        <v>2369221.0100000016</v>
      </c>
      <c r="V20" s="6">
        <f t="shared" si="1"/>
        <v>1853122.8800000027</v>
      </c>
      <c r="W20" s="68">
        <f t="shared" si="2"/>
        <v>516098.1299999999</v>
      </c>
      <c r="X20" s="52"/>
      <c r="Y20" s="52"/>
      <c r="Z20" s="53"/>
      <c r="AA20" s="8"/>
      <c r="AB20" s="15" t="s">
        <v>0</v>
      </c>
      <c r="AC20" s="6">
        <f t="shared" si="12"/>
        <v>3073.9999999999986</v>
      </c>
      <c r="AD20" s="6">
        <v>2719.9999999999986</v>
      </c>
      <c r="AE20" s="6">
        <v>354</v>
      </c>
      <c r="AF20" s="2"/>
      <c r="AG20" s="2"/>
      <c r="AH20" s="3"/>
      <c r="AJ20" s="42" t="s">
        <v>0</v>
      </c>
      <c r="AK20" s="64">
        <f t="shared" si="4"/>
        <v>770.7290208197796</v>
      </c>
      <c r="AL20" s="65">
        <f t="shared" si="5"/>
        <v>681.2951764705896</v>
      </c>
      <c r="AM20" s="65">
        <f t="shared" si="6"/>
        <v>1457.904322033898</v>
      </c>
      <c r="AN20" s="58">
        <f t="shared" si="7"/>
        <v>0.8805077235367308</v>
      </c>
      <c r="AO20" s="58">
        <f t="shared" si="8"/>
        <v>0.7783353794730742</v>
      </c>
      <c r="AP20" s="59">
        <f t="shared" si="9"/>
        <v>1.6655607626699143</v>
      </c>
    </row>
    <row r="21" spans="1:42" ht="15">
      <c r="A21" s="8"/>
      <c r="B21" s="15" t="s">
        <v>1</v>
      </c>
      <c r="C21" s="6">
        <f t="shared" si="10"/>
        <v>25891795.740000006</v>
      </c>
      <c r="D21" s="6">
        <v>23495785.740000006</v>
      </c>
      <c r="E21" s="6">
        <v>2396010</v>
      </c>
      <c r="F21" s="2"/>
      <c r="G21" s="2"/>
      <c r="H21" s="3"/>
      <c r="I21" s="26"/>
      <c r="J21" s="26"/>
      <c r="K21" s="15" t="s">
        <v>1</v>
      </c>
      <c r="L21" s="6">
        <f t="shared" si="11"/>
        <v>22423830.979999993</v>
      </c>
      <c r="M21" s="6">
        <v>20274316.979999993</v>
      </c>
      <c r="N21" s="6">
        <v>2149514</v>
      </c>
      <c r="O21" s="2"/>
      <c r="P21" s="2"/>
      <c r="Q21" s="3"/>
      <c r="R21" s="8"/>
      <c r="S21" s="8"/>
      <c r="T21" s="15" t="s">
        <v>1</v>
      </c>
      <c r="U21" s="6">
        <f t="shared" si="0"/>
        <v>3467964.760000013</v>
      </c>
      <c r="V21" s="6">
        <f t="shared" si="1"/>
        <v>3221468.760000013</v>
      </c>
      <c r="W21" s="68">
        <f t="shared" si="2"/>
        <v>246496</v>
      </c>
      <c r="X21" s="52"/>
      <c r="Y21" s="52"/>
      <c r="Z21" s="53"/>
      <c r="AA21" s="8"/>
      <c r="AB21" s="15" t="s">
        <v>1</v>
      </c>
      <c r="AC21" s="6">
        <f t="shared" si="12"/>
        <v>2889.000000000001</v>
      </c>
      <c r="AD21" s="6">
        <v>2321.000000000001</v>
      </c>
      <c r="AE21" s="6">
        <v>567.9999999999999</v>
      </c>
      <c r="AF21" s="2"/>
      <c r="AG21" s="2"/>
      <c r="AH21" s="3"/>
      <c r="AJ21" s="42" t="s">
        <v>1</v>
      </c>
      <c r="AK21" s="64">
        <f t="shared" si="4"/>
        <v>1200.4031706472867</v>
      </c>
      <c r="AL21" s="65">
        <f t="shared" si="5"/>
        <v>1387.9658595433052</v>
      </c>
      <c r="AM21" s="65">
        <f t="shared" si="6"/>
        <v>433.9718309859156</v>
      </c>
      <c r="AN21" s="58">
        <f t="shared" si="7"/>
        <v>1.371382463305566</v>
      </c>
      <c r="AO21" s="58">
        <f t="shared" si="8"/>
        <v>1.5856606230206371</v>
      </c>
      <c r="AP21" s="59">
        <f t="shared" si="9"/>
        <v>0.4957845606670439</v>
      </c>
    </row>
    <row r="22" spans="1:42" ht="15">
      <c r="A22" s="8"/>
      <c r="B22" s="15" t="s">
        <v>2</v>
      </c>
      <c r="C22" s="6">
        <f t="shared" si="10"/>
        <v>1124345.28</v>
      </c>
      <c r="D22" s="6">
        <v>1124345.28</v>
      </c>
      <c r="E22" s="6">
        <v>0</v>
      </c>
      <c r="F22" s="2"/>
      <c r="G22" s="2"/>
      <c r="H22" s="3"/>
      <c r="I22" s="26"/>
      <c r="J22" s="26"/>
      <c r="K22" s="15" t="s">
        <v>2</v>
      </c>
      <c r="L22" s="6">
        <f t="shared" si="11"/>
        <v>1018433.28</v>
      </c>
      <c r="M22" s="6">
        <v>1018433.28</v>
      </c>
      <c r="N22" s="6">
        <v>0</v>
      </c>
      <c r="O22" s="2"/>
      <c r="P22" s="2"/>
      <c r="Q22" s="3"/>
      <c r="R22" s="8"/>
      <c r="S22" s="8"/>
      <c r="T22" s="15" t="s">
        <v>2</v>
      </c>
      <c r="U22" s="6">
        <f t="shared" si="0"/>
        <v>105912</v>
      </c>
      <c r="V22" s="6">
        <f t="shared" si="1"/>
        <v>105912</v>
      </c>
      <c r="W22" s="68" t="s">
        <v>138</v>
      </c>
      <c r="X22" s="52"/>
      <c r="Y22" s="52"/>
      <c r="Z22" s="53"/>
      <c r="AA22" s="8"/>
      <c r="AB22" s="15" t="s">
        <v>2</v>
      </c>
      <c r="AC22" s="6">
        <f t="shared" si="12"/>
        <v>526</v>
      </c>
      <c r="AD22" s="6">
        <v>526</v>
      </c>
      <c r="AE22" s="6">
        <v>0</v>
      </c>
      <c r="AF22" s="2"/>
      <c r="AG22" s="2"/>
      <c r="AH22" s="3"/>
      <c r="AJ22" s="42" t="s">
        <v>2</v>
      </c>
      <c r="AK22" s="64">
        <f t="shared" si="4"/>
        <v>201.35361216730038</v>
      </c>
      <c r="AL22" s="65">
        <f t="shared" si="5"/>
        <v>201.35361216730038</v>
      </c>
      <c r="AM22" s="65" t="s">
        <v>138</v>
      </c>
      <c r="AN22" s="58">
        <f t="shared" si="7"/>
        <v>0.23003339161505915</v>
      </c>
      <c r="AO22" s="58">
        <f t="shared" si="8"/>
        <v>0.23003339161505915</v>
      </c>
      <c r="AP22" s="59" t="s">
        <v>138</v>
      </c>
    </row>
    <row r="23" spans="1:42" ht="15">
      <c r="A23" s="8"/>
      <c r="B23" s="15" t="s">
        <v>3</v>
      </c>
      <c r="C23" s="6">
        <f t="shared" si="10"/>
        <v>20039704.81</v>
      </c>
      <c r="D23" s="6">
        <v>19224392.689999998</v>
      </c>
      <c r="E23" s="6">
        <v>815312.12</v>
      </c>
      <c r="F23" s="2"/>
      <c r="G23" s="2"/>
      <c r="H23" s="3"/>
      <c r="I23" s="26"/>
      <c r="J23" s="26"/>
      <c r="K23" s="15" t="s">
        <v>3</v>
      </c>
      <c r="L23" s="6">
        <f t="shared" si="11"/>
        <v>21034697.219999995</v>
      </c>
      <c r="M23" s="6">
        <v>20240839.979999997</v>
      </c>
      <c r="N23" s="6">
        <v>793857.24</v>
      </c>
      <c r="O23" s="2"/>
      <c r="P23" s="2"/>
      <c r="Q23" s="3"/>
      <c r="R23" s="8"/>
      <c r="S23" s="8"/>
      <c r="T23" s="15" t="s">
        <v>3</v>
      </c>
      <c r="U23" s="6">
        <f t="shared" si="0"/>
        <v>-994992.4099999964</v>
      </c>
      <c r="V23" s="6">
        <f t="shared" si="1"/>
        <v>-1016447.2899999991</v>
      </c>
      <c r="W23" s="68">
        <f t="shared" si="2"/>
        <v>21454.880000000005</v>
      </c>
      <c r="X23" s="52"/>
      <c r="Y23" s="52"/>
      <c r="Z23" s="53"/>
      <c r="AA23" s="8"/>
      <c r="AB23" s="15" t="s">
        <v>3</v>
      </c>
      <c r="AC23" s="6">
        <f t="shared" si="12"/>
        <v>2082</v>
      </c>
      <c r="AD23" s="6">
        <v>1280</v>
      </c>
      <c r="AE23" s="6">
        <v>802</v>
      </c>
      <c r="AF23" s="2"/>
      <c r="AG23" s="2"/>
      <c r="AH23" s="3"/>
      <c r="AJ23" s="42" t="s">
        <v>3</v>
      </c>
      <c r="AK23" s="64">
        <f t="shared" si="4"/>
        <v>-477.90221421709725</v>
      </c>
      <c r="AL23" s="65">
        <f t="shared" si="5"/>
        <v>-794.0994453124993</v>
      </c>
      <c r="AM23" s="65">
        <f t="shared" si="6"/>
        <v>26.75172069825437</v>
      </c>
      <c r="AN23" s="58">
        <f t="shared" si="7"/>
        <v>-0.5459721631681683</v>
      </c>
      <c r="AO23" s="58">
        <f t="shared" si="8"/>
        <v>-0.9072069118536364</v>
      </c>
      <c r="AP23" s="59">
        <f t="shared" si="9"/>
        <v>0.030562099072974067</v>
      </c>
    </row>
    <row r="24" spans="1:42" ht="15">
      <c r="A24" s="8"/>
      <c r="B24" s="15" t="s">
        <v>4</v>
      </c>
      <c r="C24" s="6">
        <f t="shared" si="10"/>
        <v>4846200</v>
      </c>
      <c r="D24" s="6">
        <v>4846200</v>
      </c>
      <c r="E24" s="6">
        <v>0</v>
      </c>
      <c r="F24" s="2"/>
      <c r="G24" s="2"/>
      <c r="H24" s="3"/>
      <c r="I24" s="26"/>
      <c r="J24" s="26"/>
      <c r="K24" s="15" t="s">
        <v>4</v>
      </c>
      <c r="L24" s="6">
        <f t="shared" si="11"/>
        <v>3005820</v>
      </c>
      <c r="M24" s="6">
        <v>3005820</v>
      </c>
      <c r="N24" s="6">
        <v>0</v>
      </c>
      <c r="O24" s="2"/>
      <c r="P24" s="2"/>
      <c r="Q24" s="3"/>
      <c r="R24" s="8"/>
      <c r="S24" s="8"/>
      <c r="T24" s="15" t="s">
        <v>4</v>
      </c>
      <c r="U24" s="6">
        <f t="shared" si="0"/>
        <v>1840380</v>
      </c>
      <c r="V24" s="6">
        <f t="shared" si="1"/>
        <v>1840380</v>
      </c>
      <c r="W24" s="68" t="s">
        <v>138</v>
      </c>
      <c r="X24" s="52"/>
      <c r="Y24" s="52"/>
      <c r="Z24" s="53"/>
      <c r="AA24" s="8"/>
      <c r="AB24" s="15" t="s">
        <v>4</v>
      </c>
      <c r="AC24" s="6">
        <f t="shared" si="12"/>
        <v>1122</v>
      </c>
      <c r="AD24" s="6">
        <v>1122</v>
      </c>
      <c r="AE24" s="6">
        <v>0</v>
      </c>
      <c r="AF24" s="2"/>
      <c r="AG24" s="2"/>
      <c r="AH24" s="3"/>
      <c r="AJ24" s="42" t="s">
        <v>4</v>
      </c>
      <c r="AK24" s="64">
        <f>U24/AC24</f>
        <v>1640.2673796791444</v>
      </c>
      <c r="AL24" s="65">
        <f>V24/AD24</f>
        <v>1640.2673796791444</v>
      </c>
      <c r="AM24" s="65" t="s">
        <v>138</v>
      </c>
      <c r="AN24" s="58">
        <f>AK24/$AK$9</f>
        <v>1.8738986822329045</v>
      </c>
      <c r="AO24" s="58">
        <f>AL24/$AK$9</f>
        <v>1.8738986822329045</v>
      </c>
      <c r="AP24" s="59" t="s">
        <v>138</v>
      </c>
    </row>
    <row r="25" spans="1:42" ht="15">
      <c r="A25" s="8"/>
      <c r="B25" s="15" t="s">
        <v>63</v>
      </c>
      <c r="C25" s="6">
        <f t="shared" si="10"/>
        <v>13324505.696</v>
      </c>
      <c r="D25" s="6">
        <v>5031364</v>
      </c>
      <c r="E25" s="6">
        <v>8293141.696</v>
      </c>
      <c r="F25" s="2"/>
      <c r="G25" s="2"/>
      <c r="H25" s="3"/>
      <c r="I25" s="26"/>
      <c r="J25" s="26"/>
      <c r="K25" s="15" t="s">
        <v>101</v>
      </c>
      <c r="L25" s="6">
        <f t="shared" si="11"/>
        <v>18947366.65</v>
      </c>
      <c r="M25" s="6">
        <v>3609775</v>
      </c>
      <c r="N25" s="6">
        <v>15337591.649999999</v>
      </c>
      <c r="O25" s="2"/>
      <c r="P25" s="2"/>
      <c r="Q25" s="3"/>
      <c r="R25" s="8"/>
      <c r="S25" s="8"/>
      <c r="T25" s="15" t="s">
        <v>101</v>
      </c>
      <c r="U25" s="6">
        <f t="shared" si="0"/>
        <v>-5622860.953999998</v>
      </c>
      <c r="V25" s="6">
        <f t="shared" si="1"/>
        <v>1421589</v>
      </c>
      <c r="W25" s="68">
        <f t="shared" si="2"/>
        <v>-7044449.953999998</v>
      </c>
      <c r="X25" s="52"/>
      <c r="Y25" s="52"/>
      <c r="Z25" s="53"/>
      <c r="AA25" s="8"/>
      <c r="AB25" s="15" t="s">
        <v>101</v>
      </c>
      <c r="AC25" s="6">
        <f t="shared" si="12"/>
        <v>2765</v>
      </c>
      <c r="AD25" s="6">
        <v>1238</v>
      </c>
      <c r="AE25" s="6">
        <v>1527</v>
      </c>
      <c r="AF25" s="2"/>
      <c r="AG25" s="2"/>
      <c r="AH25" s="3"/>
      <c r="AJ25" s="42" t="s">
        <v>101</v>
      </c>
      <c r="AK25" s="64">
        <f>U25/AC25</f>
        <v>-2033.5844318264008</v>
      </c>
      <c r="AL25" s="65">
        <f>V25/AD25</f>
        <v>1148.294830371567</v>
      </c>
      <c r="AM25" s="65">
        <f>W25/AE25</f>
        <v>-4613.261266535689</v>
      </c>
      <c r="AN25" s="58">
        <f>AK25/$AK$9</f>
        <v>-2.3232378051401996</v>
      </c>
      <c r="AO25" s="58">
        <f>AL25/$AK$9</f>
        <v>1.3118520773540294</v>
      </c>
      <c r="AP25" s="59">
        <f>AM25/$AK$9</f>
        <v>-5.27035062408444</v>
      </c>
    </row>
    <row r="26" spans="1:42" ht="6.75" customHeight="1">
      <c r="A26" s="8"/>
      <c r="B26" s="15"/>
      <c r="C26" s="6"/>
      <c r="D26" s="6"/>
      <c r="E26" s="6"/>
      <c r="F26" s="2"/>
      <c r="G26" s="2"/>
      <c r="H26" s="3"/>
      <c r="I26" s="26"/>
      <c r="J26" s="26"/>
      <c r="K26" s="15"/>
      <c r="L26" s="6"/>
      <c r="M26" s="6"/>
      <c r="N26" s="6"/>
      <c r="O26" s="2"/>
      <c r="P26" s="2"/>
      <c r="Q26" s="3"/>
      <c r="R26" s="8"/>
      <c r="S26" s="8"/>
      <c r="T26" s="15"/>
      <c r="U26" s="6"/>
      <c r="V26" s="6"/>
      <c r="W26" s="68"/>
      <c r="X26" s="52"/>
      <c r="Y26" s="52"/>
      <c r="Z26" s="53"/>
      <c r="AA26" s="8"/>
      <c r="AB26" s="15"/>
      <c r="AC26" s="6"/>
      <c r="AD26" s="6"/>
      <c r="AE26" s="6"/>
      <c r="AF26" s="2"/>
      <c r="AG26" s="2"/>
      <c r="AH26" s="3"/>
      <c r="AJ26" s="42"/>
      <c r="AK26" s="64"/>
      <c r="AL26" s="65"/>
      <c r="AM26" s="65"/>
      <c r="AN26" s="58"/>
      <c r="AO26" s="58"/>
      <c r="AP26" s="59"/>
    </row>
    <row r="27" spans="1:42" ht="16.5" customHeight="1">
      <c r="A27" s="8"/>
      <c r="B27" s="16" t="s">
        <v>10</v>
      </c>
      <c r="C27" s="6">
        <f>SUM(C15:C25)</f>
        <v>116885973.98600002</v>
      </c>
      <c r="D27" s="6">
        <f>SUM(D15:D25)</f>
        <v>93123951.94000001</v>
      </c>
      <c r="E27" s="6">
        <f>SUM(E15:E25)</f>
        <v>23762022.046</v>
      </c>
      <c r="F27" s="2"/>
      <c r="G27" s="2"/>
      <c r="H27" s="3"/>
      <c r="I27" s="26"/>
      <c r="J27" s="26"/>
      <c r="K27" s="16" t="s">
        <v>10</v>
      </c>
      <c r="L27" s="6">
        <f>SUM(L15:L25)</f>
        <v>111294209.15</v>
      </c>
      <c r="M27" s="6">
        <f>SUM(M15:M25)</f>
        <v>82879415.35999998</v>
      </c>
      <c r="N27" s="6">
        <f>SUM(N15:N25)</f>
        <v>28414793.79</v>
      </c>
      <c r="O27" s="2"/>
      <c r="P27" s="2"/>
      <c r="Q27" s="3"/>
      <c r="R27" s="8"/>
      <c r="S27" s="8"/>
      <c r="T27" s="16" t="s">
        <v>10</v>
      </c>
      <c r="U27" s="6">
        <f aca="true" t="shared" si="13" ref="U27:U36">C27-L27</f>
        <v>5591764.83600001</v>
      </c>
      <c r="V27" s="6">
        <f aca="true" t="shared" si="14" ref="V27:V36">D27-M27</f>
        <v>10244536.580000028</v>
      </c>
      <c r="W27" s="68">
        <f aca="true" t="shared" si="15" ref="W27:W34">E27-N27</f>
        <v>-4652771.743999999</v>
      </c>
      <c r="X27" s="52"/>
      <c r="Y27" s="52"/>
      <c r="Z27" s="53"/>
      <c r="AA27" s="8"/>
      <c r="AB27" s="16" t="s">
        <v>10</v>
      </c>
      <c r="AC27" s="6">
        <f>SUM(AC15:AC25)</f>
        <v>18235</v>
      </c>
      <c r="AD27" s="6">
        <f>SUM(AD15:AD25)</f>
        <v>13257</v>
      </c>
      <c r="AE27" s="6">
        <f>SUM(AE15:AE25)</f>
        <v>4978</v>
      </c>
      <c r="AF27" s="2"/>
      <c r="AG27" s="2"/>
      <c r="AH27" s="3"/>
      <c r="AJ27" s="43" t="s">
        <v>10</v>
      </c>
      <c r="AK27" s="64">
        <f t="shared" si="4"/>
        <v>306.65011439539404</v>
      </c>
      <c r="AL27" s="65">
        <f t="shared" si="5"/>
        <v>772.76431922758</v>
      </c>
      <c r="AM27" s="65">
        <f t="shared" si="6"/>
        <v>-934.6668830855764</v>
      </c>
      <c r="AN27" s="58">
        <f t="shared" si="7"/>
        <v>0.35032778947570303</v>
      </c>
      <c r="AO27" s="58">
        <f t="shared" si="8"/>
        <v>0.8828329194478229</v>
      </c>
      <c r="AP27" s="59">
        <f t="shared" si="9"/>
        <v>-1.0677960570571159</v>
      </c>
    </row>
    <row r="28" spans="1:42" ht="16.5" customHeight="1">
      <c r="A28" s="8"/>
      <c r="B28" s="15" t="s">
        <v>11</v>
      </c>
      <c r="C28" s="6">
        <f>SUM(C20:C25)</f>
        <v>89694998.266</v>
      </c>
      <c r="D28" s="6">
        <f>SUM(D20:D25)</f>
        <v>75509268.33000001</v>
      </c>
      <c r="E28" s="6">
        <f>SUM(E20:E25)</f>
        <v>14185729.936</v>
      </c>
      <c r="F28" s="2"/>
      <c r="G28" s="2"/>
      <c r="H28" s="3"/>
      <c r="I28" s="26"/>
      <c r="J28" s="26"/>
      <c r="K28" s="15" t="s">
        <v>11</v>
      </c>
      <c r="L28" s="6">
        <f>SUM(L20:L25)</f>
        <v>88529373.85999998</v>
      </c>
      <c r="M28" s="6">
        <f>SUM(M20:M25)</f>
        <v>68083242.97999999</v>
      </c>
      <c r="N28" s="6">
        <f>SUM(N20:N25)</f>
        <v>20446130.88</v>
      </c>
      <c r="O28" s="2"/>
      <c r="P28" s="2"/>
      <c r="Q28" s="3"/>
      <c r="R28" s="8"/>
      <c r="S28" s="8"/>
      <c r="T28" s="15" t="s">
        <v>11</v>
      </c>
      <c r="U28" s="6">
        <f t="shared" si="13"/>
        <v>1165624.4060000181</v>
      </c>
      <c r="V28" s="6">
        <f t="shared" si="14"/>
        <v>7426025.350000024</v>
      </c>
      <c r="W28" s="68">
        <f t="shared" si="15"/>
        <v>-6260400.943999998</v>
      </c>
      <c r="X28" s="52"/>
      <c r="Y28" s="52"/>
      <c r="Z28" s="53"/>
      <c r="AA28" s="8"/>
      <c r="AB28" s="15" t="s">
        <v>11</v>
      </c>
      <c r="AC28" s="6">
        <f>SUM(AC20:AC25)</f>
        <v>12458</v>
      </c>
      <c r="AD28" s="6">
        <f>SUM(AD20:AD25)</f>
        <v>9207</v>
      </c>
      <c r="AE28" s="6">
        <f>SUM(AE20:AE25)</f>
        <v>3251</v>
      </c>
      <c r="AF28" s="2"/>
      <c r="AG28" s="2"/>
      <c r="AH28" s="3"/>
      <c r="AJ28" s="42" t="s">
        <v>11</v>
      </c>
      <c r="AK28" s="64">
        <f t="shared" si="4"/>
        <v>93.56432862417869</v>
      </c>
      <c r="AL28" s="65">
        <f t="shared" si="5"/>
        <v>806.5629792549173</v>
      </c>
      <c r="AM28" s="65">
        <f t="shared" si="6"/>
        <v>-1925.6846951707162</v>
      </c>
      <c r="AN28" s="58">
        <f t="shared" si="7"/>
        <v>0.1068911534088738</v>
      </c>
      <c r="AO28" s="58">
        <f t="shared" si="8"/>
        <v>0.9214456878727211</v>
      </c>
      <c r="AP28" s="59">
        <f t="shared" si="9"/>
        <v>-2.199969381444597</v>
      </c>
    </row>
    <row r="29" spans="1:42" ht="16.5" customHeight="1">
      <c r="A29" s="8"/>
      <c r="B29" s="15" t="s">
        <v>12</v>
      </c>
      <c r="C29" s="6">
        <f>SUM(C21:C25)</f>
        <v>65226551.52600001</v>
      </c>
      <c r="D29" s="6">
        <f>SUM(D21:D25)</f>
        <v>53722087.71000001</v>
      </c>
      <c r="E29" s="6">
        <f>SUM(E21:E25)</f>
        <v>11504463.816</v>
      </c>
      <c r="F29" s="2"/>
      <c r="G29" s="2"/>
      <c r="H29" s="3"/>
      <c r="I29" s="26"/>
      <c r="J29" s="26"/>
      <c r="K29" s="15" t="s">
        <v>12</v>
      </c>
      <c r="L29" s="6">
        <f>SUM(L21:L25)</f>
        <v>66430148.12999999</v>
      </c>
      <c r="M29" s="6">
        <f>SUM(M21:M25)</f>
        <v>48149185.239999995</v>
      </c>
      <c r="N29" s="6">
        <f>SUM(N21:N25)</f>
        <v>18280962.89</v>
      </c>
      <c r="O29" s="2"/>
      <c r="P29" s="2"/>
      <c r="Q29" s="3"/>
      <c r="R29" s="8"/>
      <c r="S29" s="8"/>
      <c r="T29" s="15" t="s">
        <v>12</v>
      </c>
      <c r="U29" s="6">
        <f>C29-L29</f>
        <v>-1203596.6039999798</v>
      </c>
      <c r="V29" s="6">
        <f t="shared" si="14"/>
        <v>5572902.470000014</v>
      </c>
      <c r="W29" s="68">
        <f t="shared" si="15"/>
        <v>-6776499.074000001</v>
      </c>
      <c r="X29" s="52"/>
      <c r="Y29" s="52"/>
      <c r="Z29" s="53"/>
      <c r="AA29" s="8"/>
      <c r="AB29" s="15" t="s">
        <v>12</v>
      </c>
      <c r="AC29" s="6">
        <f>SUM(AC21:AC25)</f>
        <v>9384</v>
      </c>
      <c r="AD29" s="6">
        <f>SUM(AD21:AD25)</f>
        <v>6487.000000000001</v>
      </c>
      <c r="AE29" s="6">
        <f>SUM(AE21:AE25)</f>
        <v>2897</v>
      </c>
      <c r="AF29" s="2"/>
      <c r="AG29" s="2"/>
      <c r="AH29" s="3"/>
      <c r="AJ29" s="42" t="s">
        <v>12</v>
      </c>
      <c r="AK29" s="64">
        <f t="shared" si="4"/>
        <v>-128.26050767263212</v>
      </c>
      <c r="AL29" s="65">
        <f t="shared" si="5"/>
        <v>859.0877863419166</v>
      </c>
      <c r="AM29" s="65">
        <f t="shared" si="6"/>
        <v>-2339.143622367967</v>
      </c>
      <c r="AN29" s="58">
        <f t="shared" si="7"/>
        <v>-0.1465292788772544</v>
      </c>
      <c r="AO29" s="58">
        <f t="shared" si="8"/>
        <v>0.9814518600396753</v>
      </c>
      <c r="AP29" s="59">
        <f t="shared" si="9"/>
        <v>-2.6723192851437823</v>
      </c>
    </row>
    <row r="30" spans="1:42" ht="16.5" customHeight="1">
      <c r="A30" s="8"/>
      <c r="B30" s="15" t="s">
        <v>13</v>
      </c>
      <c r="C30" s="6">
        <f>SUM(C22:C25)</f>
        <v>39334755.786</v>
      </c>
      <c r="D30" s="6">
        <f>SUM(D22:D25)</f>
        <v>30226301.97</v>
      </c>
      <c r="E30" s="6">
        <f>SUM(E22:E25)</f>
        <v>9108453.816</v>
      </c>
      <c r="F30" s="2"/>
      <c r="G30" s="2"/>
      <c r="H30" s="3"/>
      <c r="I30" s="26"/>
      <c r="J30" s="26"/>
      <c r="K30" s="15" t="s">
        <v>13</v>
      </c>
      <c r="L30" s="6">
        <f>SUM(L22:L25)</f>
        <v>44006317.14999999</v>
      </c>
      <c r="M30" s="6">
        <f>SUM(M22:M25)</f>
        <v>27874868.259999998</v>
      </c>
      <c r="N30" s="6">
        <f>SUM(N22:N25)</f>
        <v>16131448.889999999</v>
      </c>
      <c r="O30" s="2"/>
      <c r="P30" s="2"/>
      <c r="Q30" s="3"/>
      <c r="R30" s="8"/>
      <c r="S30" s="8"/>
      <c r="T30" s="15" t="s">
        <v>13</v>
      </c>
      <c r="U30" s="6">
        <f t="shared" si="13"/>
        <v>-4671561.363999993</v>
      </c>
      <c r="V30" s="6">
        <f t="shared" si="14"/>
        <v>2351433.710000001</v>
      </c>
      <c r="W30" s="68">
        <f t="shared" si="15"/>
        <v>-7022995.073999999</v>
      </c>
      <c r="X30" s="52"/>
      <c r="Y30" s="52"/>
      <c r="Z30" s="53"/>
      <c r="AA30" s="8"/>
      <c r="AB30" s="15" t="s">
        <v>13</v>
      </c>
      <c r="AC30" s="6">
        <f>SUM(AC22:AC25)</f>
        <v>6495</v>
      </c>
      <c r="AD30" s="6">
        <f>SUM(AD22:AD25)</f>
        <v>4166</v>
      </c>
      <c r="AE30" s="6">
        <f>SUM(AE22:AE25)</f>
        <v>2329</v>
      </c>
      <c r="AF30" s="2"/>
      <c r="AG30" s="2"/>
      <c r="AH30" s="3"/>
      <c r="AJ30" s="42" t="s">
        <v>13</v>
      </c>
      <c r="AK30" s="64">
        <f t="shared" si="4"/>
        <v>-719.2550214010766</v>
      </c>
      <c r="AL30" s="65">
        <f t="shared" si="5"/>
        <v>564.4343999039849</v>
      </c>
      <c r="AM30" s="65">
        <f t="shared" si="6"/>
        <v>-3015.4551627307856</v>
      </c>
      <c r="AN30" s="58">
        <f t="shared" si="7"/>
        <v>-0.8217020307119226</v>
      </c>
      <c r="AO30" s="58">
        <f t="shared" si="8"/>
        <v>0.6448295511393359</v>
      </c>
      <c r="AP30" s="59">
        <f t="shared" si="9"/>
        <v>-3.4449611848520467</v>
      </c>
    </row>
    <row r="31" spans="1:42" ht="16.5" customHeight="1">
      <c r="A31" s="8"/>
      <c r="B31" s="15" t="s">
        <v>14</v>
      </c>
      <c r="C31" s="6">
        <f>SUM(C23:C25)</f>
        <v>38210410.506</v>
      </c>
      <c r="D31" s="6">
        <f>SUM(D23:D25)</f>
        <v>29101956.689999998</v>
      </c>
      <c r="E31" s="6">
        <f>SUM(E23:E25)</f>
        <v>9108453.816</v>
      </c>
      <c r="F31" s="2"/>
      <c r="G31" s="2"/>
      <c r="H31" s="3"/>
      <c r="I31" s="26"/>
      <c r="J31" s="26"/>
      <c r="K31" s="15" t="s">
        <v>14</v>
      </c>
      <c r="L31" s="6">
        <f>SUM(L23:L25)</f>
        <v>42987883.86999999</v>
      </c>
      <c r="M31" s="6">
        <f>SUM(M23:M25)</f>
        <v>26856434.979999997</v>
      </c>
      <c r="N31" s="6">
        <f>SUM(N23:N25)</f>
        <v>16131448.889999999</v>
      </c>
      <c r="O31" s="2"/>
      <c r="P31" s="2"/>
      <c r="Q31" s="3"/>
      <c r="R31" s="8"/>
      <c r="S31" s="8"/>
      <c r="T31" s="15" t="s">
        <v>14</v>
      </c>
      <c r="U31" s="6">
        <f t="shared" si="13"/>
        <v>-4777473.363999993</v>
      </c>
      <c r="V31" s="6">
        <f t="shared" si="14"/>
        <v>2245521.710000001</v>
      </c>
      <c r="W31" s="68">
        <f t="shared" si="15"/>
        <v>-7022995.073999999</v>
      </c>
      <c r="X31" s="52"/>
      <c r="Y31" s="52"/>
      <c r="Z31" s="53"/>
      <c r="AA31" s="8"/>
      <c r="AB31" s="15" t="s">
        <v>14</v>
      </c>
      <c r="AC31" s="6">
        <f>SUM(AC23:AC25)</f>
        <v>5969</v>
      </c>
      <c r="AD31" s="6">
        <f>SUM(AD23:AD25)</f>
        <v>3640</v>
      </c>
      <c r="AE31" s="6">
        <f>SUM(AE23:AE25)</f>
        <v>2329</v>
      </c>
      <c r="AF31" s="2"/>
      <c r="AG31" s="2"/>
      <c r="AH31" s="3"/>
      <c r="AJ31" s="42" t="s">
        <v>14</v>
      </c>
      <c r="AK31" s="64">
        <f t="shared" si="4"/>
        <v>-800.3808617858925</v>
      </c>
      <c r="AL31" s="65">
        <f t="shared" si="5"/>
        <v>616.901568681319</v>
      </c>
      <c r="AM31" s="65">
        <f t="shared" si="6"/>
        <v>-3015.4551627307856</v>
      </c>
      <c r="AN31" s="58">
        <f t="shared" si="7"/>
        <v>-0.9143830211867077</v>
      </c>
      <c r="AO31" s="58">
        <f t="shared" si="8"/>
        <v>0.7047698752903716</v>
      </c>
      <c r="AP31" s="59">
        <f t="shared" si="9"/>
        <v>-3.4449611848520467</v>
      </c>
    </row>
    <row r="32" spans="1:42" ht="16.5" customHeight="1">
      <c r="A32" s="8"/>
      <c r="B32" s="15" t="s">
        <v>15</v>
      </c>
      <c r="C32" s="24">
        <f>SUM(C24:C25)</f>
        <v>18170705.696000002</v>
      </c>
      <c r="D32" s="6">
        <f>SUM(D24:D25)</f>
        <v>9877564</v>
      </c>
      <c r="E32" s="6">
        <f>SUM(E24:E25)</f>
        <v>8293141.696</v>
      </c>
      <c r="F32" s="2"/>
      <c r="G32" s="2"/>
      <c r="H32" s="3"/>
      <c r="I32" s="26"/>
      <c r="J32" s="26"/>
      <c r="K32" s="15" t="s">
        <v>15</v>
      </c>
      <c r="L32" s="24">
        <f>SUM(L24:L25)</f>
        <v>21953186.65</v>
      </c>
      <c r="M32" s="6">
        <f>SUM(M24:M25)</f>
        <v>6615595</v>
      </c>
      <c r="N32" s="6">
        <f>SUM(N24:N25)</f>
        <v>15337591.649999999</v>
      </c>
      <c r="O32" s="2"/>
      <c r="P32" s="2"/>
      <c r="Q32" s="3"/>
      <c r="R32" s="8"/>
      <c r="S32" s="8"/>
      <c r="T32" s="15" t="s">
        <v>15</v>
      </c>
      <c r="U32" s="6">
        <f t="shared" si="13"/>
        <v>-3782480.953999996</v>
      </c>
      <c r="V32" s="6">
        <f t="shared" si="14"/>
        <v>3261969</v>
      </c>
      <c r="W32" s="68">
        <f t="shared" si="15"/>
        <v>-7044449.953999998</v>
      </c>
      <c r="X32" s="52"/>
      <c r="Y32" s="52"/>
      <c r="Z32" s="53"/>
      <c r="AA32" s="8"/>
      <c r="AB32" s="15" t="s">
        <v>15</v>
      </c>
      <c r="AC32" s="24">
        <f>SUM(AC24:AC25)</f>
        <v>3887</v>
      </c>
      <c r="AD32" s="6">
        <f>SUM(AD24:AD25)</f>
        <v>2360</v>
      </c>
      <c r="AE32" s="6">
        <f>SUM(AE24:AE25)</f>
        <v>1527</v>
      </c>
      <c r="AF32" s="2"/>
      <c r="AG32" s="2"/>
      <c r="AH32" s="3"/>
      <c r="AJ32" s="42" t="s">
        <v>15</v>
      </c>
      <c r="AK32" s="64">
        <f>U32/AC32</f>
        <v>-973.1106133264718</v>
      </c>
      <c r="AL32" s="65">
        <f>V32/AD32</f>
        <v>1382.1902542372882</v>
      </c>
      <c r="AM32" s="65">
        <f>W32/AE32</f>
        <v>-4613.261266535689</v>
      </c>
      <c r="AN32" s="58">
        <f>AK32/$AK$9</f>
        <v>-1.1117155157569671</v>
      </c>
      <c r="AO32" s="58">
        <f>AL32/$AK$9</f>
        <v>1.5790623700125455</v>
      </c>
      <c r="AP32" s="59">
        <f>AM32/$AK$9</f>
        <v>-5.27035062408444</v>
      </c>
    </row>
    <row r="33" spans="1:42" ht="16.5" customHeight="1">
      <c r="A33" s="8"/>
      <c r="B33" s="25" t="s">
        <v>64</v>
      </c>
      <c r="C33" s="6">
        <f>D33+E33</f>
        <v>283244783.00899947</v>
      </c>
      <c r="D33" s="6">
        <v>129745423.70400025</v>
      </c>
      <c r="E33" s="6">
        <v>153499359.30499923</v>
      </c>
      <c r="F33" s="2"/>
      <c r="G33" s="2"/>
      <c r="H33" s="3"/>
      <c r="I33" s="26"/>
      <c r="J33" s="26"/>
      <c r="K33" s="25" t="s">
        <v>102</v>
      </c>
      <c r="L33" s="6">
        <f>M33+N33</f>
        <v>233359681.81000003</v>
      </c>
      <c r="M33" s="6">
        <v>108012400.12000015</v>
      </c>
      <c r="N33" s="6">
        <v>125347281.68999988</v>
      </c>
      <c r="O33" s="2"/>
      <c r="P33" s="2"/>
      <c r="Q33" s="3"/>
      <c r="R33" s="8"/>
      <c r="S33" s="8"/>
      <c r="T33" s="25" t="s">
        <v>102</v>
      </c>
      <c r="U33" s="24">
        <f t="shared" si="13"/>
        <v>49885101.198999435</v>
      </c>
      <c r="V33" s="6">
        <f t="shared" si="14"/>
        <v>21733023.584000096</v>
      </c>
      <c r="W33" s="68">
        <f t="shared" si="15"/>
        <v>28152077.614999354</v>
      </c>
      <c r="X33" s="52"/>
      <c r="Y33" s="52"/>
      <c r="Z33" s="53"/>
      <c r="AA33" s="8"/>
      <c r="AB33" s="25" t="s">
        <v>102</v>
      </c>
      <c r="AC33" s="6">
        <f>AD33+AE33</f>
        <v>45895.00000000008</v>
      </c>
      <c r="AD33" s="6">
        <v>22115.000000000073</v>
      </c>
      <c r="AE33" s="6">
        <v>23780.000000000007</v>
      </c>
      <c r="AF33" s="2"/>
      <c r="AG33" s="2"/>
      <c r="AH33" s="3"/>
      <c r="AJ33" s="44" t="s">
        <v>102</v>
      </c>
      <c r="AK33" s="64">
        <f t="shared" si="4"/>
        <v>1086.9397799106514</v>
      </c>
      <c r="AL33" s="65">
        <f t="shared" si="5"/>
        <v>982.7277225412627</v>
      </c>
      <c r="AM33" s="65">
        <f t="shared" si="6"/>
        <v>1183.8552403279791</v>
      </c>
      <c r="AN33" s="58">
        <f t="shared" si="7"/>
        <v>1.241757927076205</v>
      </c>
      <c r="AO33" s="58">
        <f t="shared" si="8"/>
        <v>1.122702436857606</v>
      </c>
      <c r="AP33" s="59">
        <f t="shared" si="9"/>
        <v>1.3524775303640242</v>
      </c>
    </row>
    <row r="34" spans="1:42" ht="16.5" customHeight="1">
      <c r="A34" s="8"/>
      <c r="B34" s="15" t="s">
        <v>65</v>
      </c>
      <c r="C34" s="6">
        <f>D34+E34</f>
        <v>46107580.359999985</v>
      </c>
      <c r="D34" s="6">
        <v>41321399.23999999</v>
      </c>
      <c r="E34" s="6">
        <v>4786181.119999999</v>
      </c>
      <c r="F34" s="2"/>
      <c r="G34" s="2"/>
      <c r="H34" s="3"/>
      <c r="I34" s="26"/>
      <c r="J34" s="26"/>
      <c r="K34" s="15" t="s">
        <v>103</v>
      </c>
      <c r="L34" s="6">
        <f>M34+N34</f>
        <v>40689788.339999974</v>
      </c>
      <c r="M34" s="6">
        <v>36593787.59999997</v>
      </c>
      <c r="N34" s="6">
        <v>4096000.7400000007</v>
      </c>
      <c r="O34" s="2"/>
      <c r="P34" s="2"/>
      <c r="Q34" s="3"/>
      <c r="R34" s="8"/>
      <c r="S34" s="8"/>
      <c r="T34" s="15" t="s">
        <v>103</v>
      </c>
      <c r="U34" s="24">
        <f t="shared" si="13"/>
        <v>5417792.020000011</v>
      </c>
      <c r="V34" s="6">
        <f t="shared" si="14"/>
        <v>4727611.6400000155</v>
      </c>
      <c r="W34" s="68">
        <f t="shared" si="15"/>
        <v>690180.3799999985</v>
      </c>
      <c r="X34" s="52"/>
      <c r="Y34" s="52"/>
      <c r="Z34" s="53"/>
      <c r="AA34" s="8"/>
      <c r="AB34" s="15" t="s">
        <v>103</v>
      </c>
      <c r="AC34" s="6">
        <f>AD34+AE34</f>
        <v>5452.999999999999</v>
      </c>
      <c r="AD34" s="6">
        <v>4590.999999999999</v>
      </c>
      <c r="AE34" s="6">
        <v>862.0000000000003</v>
      </c>
      <c r="AF34" s="2"/>
      <c r="AG34" s="2"/>
      <c r="AH34" s="3"/>
      <c r="AJ34" s="42" t="s">
        <v>103</v>
      </c>
      <c r="AK34" s="64">
        <f t="shared" si="4"/>
        <v>993.5433742893841</v>
      </c>
      <c r="AL34" s="65">
        <f t="shared" si="5"/>
        <v>1029.7564016554163</v>
      </c>
      <c r="AM34" s="65">
        <f t="shared" si="6"/>
        <v>800.673294663571</v>
      </c>
      <c r="AN34" s="58">
        <f t="shared" si="7"/>
        <v>1.1350586147645638</v>
      </c>
      <c r="AO34" s="58">
        <f t="shared" si="8"/>
        <v>1.176429640672636</v>
      </c>
      <c r="AP34" s="59">
        <f t="shared" si="9"/>
        <v>0.9147171067089294</v>
      </c>
    </row>
    <row r="35" spans="1:42" ht="16.5" customHeight="1">
      <c r="A35" s="8"/>
      <c r="B35" s="15" t="s">
        <v>66</v>
      </c>
      <c r="C35" s="6">
        <f>D35+E35</f>
        <v>1124345.28</v>
      </c>
      <c r="D35" s="6">
        <v>1124345.28</v>
      </c>
      <c r="E35" s="6">
        <v>0</v>
      </c>
      <c r="F35" s="2"/>
      <c r="G35" s="2"/>
      <c r="H35" s="3"/>
      <c r="I35" s="26"/>
      <c r="J35" s="26"/>
      <c r="K35" s="15" t="s">
        <v>104</v>
      </c>
      <c r="L35" s="6">
        <f>M35+N35</f>
        <v>1018433.28</v>
      </c>
      <c r="M35" s="6">
        <v>1018433.28</v>
      </c>
      <c r="N35" s="6">
        <v>0</v>
      </c>
      <c r="O35" s="2"/>
      <c r="P35" s="2"/>
      <c r="Q35" s="3"/>
      <c r="R35" s="8"/>
      <c r="S35" s="8"/>
      <c r="T35" s="15" t="s">
        <v>104</v>
      </c>
      <c r="U35" s="24">
        <f t="shared" si="13"/>
        <v>105912</v>
      </c>
      <c r="V35" s="6">
        <f t="shared" si="14"/>
        <v>105912</v>
      </c>
      <c r="W35" s="68" t="s">
        <v>138</v>
      </c>
      <c r="X35" s="52"/>
      <c r="Y35" s="52"/>
      <c r="Z35" s="53"/>
      <c r="AA35" s="8"/>
      <c r="AB35" s="15" t="s">
        <v>104</v>
      </c>
      <c r="AC35" s="6">
        <f>AD35+AE35</f>
        <v>526</v>
      </c>
      <c r="AD35" s="6">
        <v>526</v>
      </c>
      <c r="AE35" s="6">
        <v>0</v>
      </c>
      <c r="AF35" s="2"/>
      <c r="AG35" s="2"/>
      <c r="AH35" s="3"/>
      <c r="AJ35" s="42" t="s">
        <v>104</v>
      </c>
      <c r="AK35" s="64">
        <f t="shared" si="4"/>
        <v>201.35361216730038</v>
      </c>
      <c r="AL35" s="65">
        <f t="shared" si="5"/>
        <v>201.35361216730038</v>
      </c>
      <c r="AM35" s="65" t="s">
        <v>138</v>
      </c>
      <c r="AN35" s="58">
        <f t="shared" si="7"/>
        <v>0.23003339161505915</v>
      </c>
      <c r="AO35" s="58">
        <f t="shared" si="8"/>
        <v>0.23003339161505915</v>
      </c>
      <c r="AP35" s="59" t="s">
        <v>138</v>
      </c>
    </row>
    <row r="36" spans="1:42" ht="16.5" customHeight="1">
      <c r="A36" s="8"/>
      <c r="B36" s="17" t="s">
        <v>67</v>
      </c>
      <c r="C36" s="18">
        <f>D36+E36</f>
        <v>38210410.506</v>
      </c>
      <c r="D36" s="7">
        <v>29101956.689999998</v>
      </c>
      <c r="E36" s="7">
        <v>9108453.816000002</v>
      </c>
      <c r="F36" s="4"/>
      <c r="G36" s="4"/>
      <c r="H36" s="5"/>
      <c r="I36" s="26"/>
      <c r="J36" s="26"/>
      <c r="K36" s="17" t="s">
        <v>105</v>
      </c>
      <c r="L36" s="18">
        <f>M36+N36</f>
        <v>42987883.87</v>
      </c>
      <c r="M36" s="7">
        <v>26856434.979999997</v>
      </c>
      <c r="N36" s="7">
        <v>16131448.89</v>
      </c>
      <c r="O36" s="4"/>
      <c r="P36" s="4"/>
      <c r="Q36" s="5"/>
      <c r="R36" s="8"/>
      <c r="S36" s="8"/>
      <c r="T36" s="17" t="s">
        <v>105</v>
      </c>
      <c r="U36" s="18">
        <f t="shared" si="13"/>
        <v>-4777473.364</v>
      </c>
      <c r="V36" s="7">
        <f t="shared" si="14"/>
        <v>2245521.710000001</v>
      </c>
      <c r="W36" s="69">
        <f>E36-N36</f>
        <v>-7022995.073999999</v>
      </c>
      <c r="X36" s="54"/>
      <c r="Y36" s="54"/>
      <c r="Z36" s="55"/>
      <c r="AA36" s="8"/>
      <c r="AB36" s="17" t="s">
        <v>105</v>
      </c>
      <c r="AC36" s="18">
        <f>AD36+AE36</f>
        <v>5969</v>
      </c>
      <c r="AD36" s="7">
        <v>3640</v>
      </c>
      <c r="AE36" s="7">
        <v>2329</v>
      </c>
      <c r="AF36" s="4"/>
      <c r="AG36" s="4"/>
      <c r="AH36" s="5"/>
      <c r="AJ36" s="45" t="s">
        <v>105</v>
      </c>
      <c r="AK36" s="66">
        <f t="shared" si="4"/>
        <v>-800.3808617858938</v>
      </c>
      <c r="AL36" s="67">
        <f t="shared" si="5"/>
        <v>616.901568681319</v>
      </c>
      <c r="AM36" s="67">
        <f t="shared" si="6"/>
        <v>-3015.4551627307856</v>
      </c>
      <c r="AN36" s="62">
        <f t="shared" si="7"/>
        <v>-0.914383021186709</v>
      </c>
      <c r="AO36" s="62">
        <f t="shared" si="8"/>
        <v>0.7047698752903716</v>
      </c>
      <c r="AP36" s="63">
        <f t="shared" si="9"/>
        <v>-3.4449611848520467</v>
      </c>
    </row>
    <row r="37" spans="1:42" ht="6.75" customHeight="1">
      <c r="A37" s="8"/>
      <c r="B37" s="19"/>
      <c r="C37" s="6"/>
      <c r="D37" s="6"/>
      <c r="E37" s="6"/>
      <c r="F37" s="2"/>
      <c r="G37" s="2"/>
      <c r="H37" s="2"/>
      <c r="I37" s="26"/>
      <c r="J37" s="26"/>
      <c r="K37" s="19"/>
      <c r="L37" s="6"/>
      <c r="M37" s="6"/>
      <c r="N37" s="6"/>
      <c r="O37" s="2"/>
      <c r="P37" s="2"/>
      <c r="Q37" s="2"/>
      <c r="R37" s="8"/>
      <c r="S37" s="8"/>
      <c r="T37" s="19"/>
      <c r="U37" s="6"/>
      <c r="V37" s="6"/>
      <c r="W37" s="6"/>
      <c r="X37" s="2"/>
      <c r="Y37" s="2"/>
      <c r="Z37" s="2"/>
      <c r="AA37" s="8"/>
      <c r="AJ37" s="19"/>
      <c r="AK37" s="6"/>
      <c r="AL37" s="6"/>
      <c r="AM37" s="6"/>
      <c r="AN37" s="2"/>
      <c r="AO37" s="2"/>
      <c r="AP37" s="2"/>
    </row>
    <row r="38" spans="1:42" ht="12" customHeight="1">
      <c r="A38" s="8"/>
      <c r="B38" s="19" t="s">
        <v>68</v>
      </c>
      <c r="C38" s="8"/>
      <c r="D38" s="8"/>
      <c r="E38" s="8"/>
      <c r="F38" s="8"/>
      <c r="G38" s="8"/>
      <c r="H38" s="8"/>
      <c r="I38" s="26"/>
      <c r="J38" s="26"/>
      <c r="K38" s="19" t="s">
        <v>111</v>
      </c>
      <c r="L38" s="8"/>
      <c r="M38" s="8"/>
      <c r="N38" s="8"/>
      <c r="O38" s="8"/>
      <c r="P38" s="8"/>
      <c r="Q38" s="8"/>
      <c r="R38" s="8"/>
      <c r="S38" s="8"/>
      <c r="T38" s="28" t="s">
        <v>106</v>
      </c>
      <c r="U38" s="8"/>
      <c r="V38" s="8"/>
      <c r="W38" s="8"/>
      <c r="X38" s="8"/>
      <c r="Y38" s="8"/>
      <c r="Z38" s="8"/>
      <c r="AA38" s="8"/>
      <c r="AB38" s="28" t="s">
        <v>129</v>
      </c>
      <c r="AJ38" s="28" t="s">
        <v>127</v>
      </c>
      <c r="AK38" s="8"/>
      <c r="AL38" s="8"/>
      <c r="AM38" s="8"/>
      <c r="AN38" s="8"/>
      <c r="AO38" s="8"/>
      <c r="AP38" s="8"/>
    </row>
    <row r="39" spans="1:42" ht="12" customHeight="1">
      <c r="A39" s="8"/>
      <c r="B39" s="19" t="s">
        <v>69</v>
      </c>
      <c r="C39" s="8"/>
      <c r="D39" s="8"/>
      <c r="E39" s="8"/>
      <c r="F39" s="8"/>
      <c r="G39" s="8"/>
      <c r="H39" s="8"/>
      <c r="I39" s="26"/>
      <c r="J39" s="26"/>
      <c r="K39" s="19" t="s">
        <v>112</v>
      </c>
      <c r="L39" s="8"/>
      <c r="M39" s="8"/>
      <c r="N39" s="8"/>
      <c r="O39" s="8"/>
      <c r="P39" s="8"/>
      <c r="Q39" s="8"/>
      <c r="R39" s="8"/>
      <c r="S39" s="8"/>
      <c r="T39" s="28" t="s">
        <v>113</v>
      </c>
      <c r="U39" s="8"/>
      <c r="V39" s="8"/>
      <c r="W39" s="8"/>
      <c r="X39" s="8"/>
      <c r="Y39" s="8"/>
      <c r="Z39" s="8"/>
      <c r="AA39" s="8"/>
      <c r="AB39" s="28" t="s">
        <v>126</v>
      </c>
      <c r="AJ39" s="28" t="s">
        <v>124</v>
      </c>
      <c r="AK39" s="8"/>
      <c r="AL39" s="8"/>
      <c r="AM39" s="8"/>
      <c r="AN39" s="8"/>
      <c r="AO39" s="8"/>
      <c r="AP39" s="8"/>
    </row>
    <row r="40" spans="2:37" ht="12" customHeight="1">
      <c r="B40" s="19" t="s">
        <v>70</v>
      </c>
      <c r="K40" s="31" t="s">
        <v>87</v>
      </c>
      <c r="T40" s="32" t="s">
        <v>89</v>
      </c>
      <c r="U40" s="8"/>
      <c r="AJ40" s="28" t="s">
        <v>128</v>
      </c>
      <c r="AK40" s="8"/>
    </row>
    <row r="41" spans="2:36" ht="15">
      <c r="B41" s="19" t="s">
        <v>114</v>
      </c>
      <c r="K41" s="19" t="s">
        <v>114</v>
      </c>
      <c r="T41" s="19" t="s">
        <v>114</v>
      </c>
      <c r="AJ41" s="28" t="s">
        <v>125</v>
      </c>
    </row>
    <row r="42" spans="2:36" ht="15">
      <c r="B42" s="19" t="s">
        <v>115</v>
      </c>
      <c r="K42" s="19" t="s">
        <v>115</v>
      </c>
      <c r="T42" s="19" t="s">
        <v>115</v>
      </c>
      <c r="AJ42" s="28" t="s">
        <v>126</v>
      </c>
    </row>
  </sheetData>
  <sheetProtection/>
  <mergeCells count="10">
    <mergeCell ref="AB5:AB7"/>
    <mergeCell ref="AC5:AH5"/>
    <mergeCell ref="AJ5:AJ7"/>
    <mergeCell ref="AK5:AP5"/>
    <mergeCell ref="B5:B7"/>
    <mergeCell ref="C5:H5"/>
    <mergeCell ref="K5:K7"/>
    <mergeCell ref="L5:Q5"/>
    <mergeCell ref="T5:T7"/>
    <mergeCell ref="U5:Z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&amp;CV-7-3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2015-05-27T07:33:09Z</cp:lastPrinted>
  <dcterms:created xsi:type="dcterms:W3CDTF">2009-05-05T14:52:36Z</dcterms:created>
  <dcterms:modified xsi:type="dcterms:W3CDTF">2015-08-17T01:41:26Z</dcterms:modified>
  <cp:category/>
  <cp:version/>
  <cp:contentType/>
  <cp:contentStatus/>
</cp:coreProperties>
</file>