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5326" windowWidth="10455" windowHeight="9210" activeTab="0"/>
  </bookViews>
  <sheets>
    <sheet name="Table 27-1" sheetId="1" r:id="rId1"/>
    <sheet name="Table 27-2" sheetId="2" r:id="rId2"/>
    <sheet name="Table 27-3" sheetId="3" r:id="rId3"/>
  </sheets>
  <definedNames>
    <definedName name="_xlnm.Print_Area" localSheetId="0">'Table 27-1'!$Q$1:$X$38</definedName>
    <definedName name="_xlnm.Print_Area" localSheetId="1">'Table 27-2'!$AH$1:$AO$42</definedName>
    <definedName name="_xlnm.Print_Area" localSheetId="2">'Table 27-3'!$AJ$1:$AP$42</definedName>
  </definedNames>
  <calcPr fullCalcOnLoad="1"/>
</workbook>
</file>

<file path=xl/sharedStrings.xml><?xml version="1.0" encoding="utf-8"?>
<sst xmlns="http://schemas.openxmlformats.org/spreadsheetml/2006/main" count="494" uniqueCount="151">
  <si>
    <t>10-19</t>
  </si>
  <si>
    <t>20-49</t>
  </si>
  <si>
    <t>50-99</t>
  </si>
  <si>
    <t>100-499</t>
  </si>
  <si>
    <t>500-999</t>
  </si>
  <si>
    <t xml:space="preserve">Size of Persons Engaged </t>
  </si>
  <si>
    <t>Male</t>
  </si>
  <si>
    <t>Female</t>
  </si>
  <si>
    <t>(%)</t>
  </si>
  <si>
    <t>1 person</t>
  </si>
  <si>
    <t>5 and over</t>
  </si>
  <si>
    <t>10 and over</t>
  </si>
  <si>
    <t>20 and over</t>
  </si>
  <si>
    <t>50 and over</t>
  </si>
  <si>
    <t>100 and over</t>
  </si>
  <si>
    <t>500 and over</t>
  </si>
  <si>
    <t>Sex of Representative</t>
  </si>
  <si>
    <t>Both Sexes</t>
  </si>
  <si>
    <t>1,000 and over</t>
  </si>
  <si>
    <t>Total</t>
  </si>
  <si>
    <t>5</t>
  </si>
  <si>
    <t>6</t>
  </si>
  <si>
    <t>7</t>
  </si>
  <si>
    <t>8</t>
  </si>
  <si>
    <t>9</t>
  </si>
  <si>
    <t>1-10</t>
  </si>
  <si>
    <t>51-100</t>
  </si>
  <si>
    <t>11-50</t>
  </si>
  <si>
    <t>101 and over</t>
  </si>
  <si>
    <t xml:space="preserve">                 and Sex of Representative - Cambodia (2011)</t>
  </si>
  <si>
    <t>Total</t>
  </si>
  <si>
    <t>5</t>
  </si>
  <si>
    <t>6</t>
  </si>
  <si>
    <t>7</t>
  </si>
  <si>
    <t>8</t>
  </si>
  <si>
    <t>9</t>
  </si>
  <si>
    <t>1,000 and over</t>
  </si>
  <si>
    <t>1-10</t>
  </si>
  <si>
    <t>11-50</t>
  </si>
  <si>
    <t>51-100</t>
  </si>
  <si>
    <t>101 and over</t>
  </si>
  <si>
    <t>*  Regarding establishments having Income Statement, Annual Expenses is in 2010.</t>
  </si>
  <si>
    <t xml:space="preserve">   On the other hand, regarding establishments not having Income Statement, </t>
  </si>
  <si>
    <t xml:space="preserve">                 and Sex of Representative - Cambodia (2011)</t>
  </si>
  <si>
    <t>(proportion to total)</t>
  </si>
  <si>
    <t>Total</t>
  </si>
  <si>
    <t>5</t>
  </si>
  <si>
    <t>6</t>
  </si>
  <si>
    <t>7</t>
  </si>
  <si>
    <t>8</t>
  </si>
  <si>
    <t>9</t>
  </si>
  <si>
    <t>1,000 and over</t>
  </si>
  <si>
    <t>1-10</t>
  </si>
  <si>
    <t>11-50</t>
  </si>
  <si>
    <t>51-100</t>
  </si>
  <si>
    <t>101 and over</t>
  </si>
  <si>
    <t>*  Regarding establishments having Income Statement, Annual Sales is in 2010.</t>
  </si>
  <si>
    <t xml:space="preserve">   On the other hand, regarding establishments not having Income Statement, </t>
  </si>
  <si>
    <t xml:space="preserve">   Annual Sales is estimated from daily or monthly sales in February 2011 or recent month.</t>
  </si>
  <si>
    <t xml:space="preserve">                 and Sex of Representative - Cambodia (2011)</t>
  </si>
  <si>
    <t xml:space="preserve">                 and Sex of Representative - Cambodia (2011)</t>
  </si>
  <si>
    <t>Total</t>
  </si>
  <si>
    <t>5</t>
  </si>
  <si>
    <t>6</t>
  </si>
  <si>
    <t>7</t>
  </si>
  <si>
    <t>8</t>
  </si>
  <si>
    <t>9</t>
  </si>
  <si>
    <t>1,000 and over</t>
  </si>
  <si>
    <t>1-10</t>
  </si>
  <si>
    <t>11-50</t>
  </si>
  <si>
    <t>51-100</t>
  </si>
  <si>
    <t>101 and over</t>
  </si>
  <si>
    <t>*  Regarding establishments having Income Statement, Annual Sales is in 2010.</t>
  </si>
  <si>
    <t xml:space="preserve">   On the other hand, regarding establishments not having Income Statement, </t>
  </si>
  <si>
    <t xml:space="preserve">   Annual Sales is estimated from daily or monthly sales in February 2011 or recent month.</t>
  </si>
  <si>
    <t xml:space="preserve">                  - Cambodia (2011)</t>
  </si>
  <si>
    <t xml:space="preserve">Size of Persons Engaged </t>
  </si>
  <si>
    <t>Sex of Representative</t>
  </si>
  <si>
    <t>Both Sexes</t>
  </si>
  <si>
    <t>Total</t>
  </si>
  <si>
    <t>5</t>
  </si>
  <si>
    <t>6</t>
  </si>
  <si>
    <t>7</t>
  </si>
  <si>
    <t>8</t>
  </si>
  <si>
    <t>9</t>
  </si>
  <si>
    <t>1,000 and over</t>
  </si>
  <si>
    <t>1-10</t>
  </si>
  <si>
    <t>11-50</t>
  </si>
  <si>
    <t>51-100</t>
  </si>
  <si>
    <t>101 and over</t>
  </si>
  <si>
    <t xml:space="preserve">* Annual Profit and Loss = Annual Sales - Annual Expenses </t>
  </si>
  <si>
    <t>(proportion to average)</t>
  </si>
  <si>
    <t xml:space="preserve">   Annual Expenses is estimated from daily or monthly expenses in February 2011 or recent month.</t>
  </si>
  <si>
    <t xml:space="preserve">   Annual Profit and Loss per Entity = Annual Profit and Loss/ Number of Entities</t>
  </si>
  <si>
    <t xml:space="preserve"> Annual Profit and Loss per Person Engaged = Annual Profit and Loss/ Number of Persons Engaged</t>
  </si>
  <si>
    <t xml:space="preserve">                  - Cambodia (2011)</t>
  </si>
  <si>
    <t xml:space="preserve">Size of Persons Engaged </t>
  </si>
  <si>
    <t>Sex of Representative</t>
  </si>
  <si>
    <t>Both Sexes</t>
  </si>
  <si>
    <t>(USD)</t>
  </si>
  <si>
    <t>(million USD)</t>
  </si>
  <si>
    <t>Total</t>
  </si>
  <si>
    <t>5</t>
  </si>
  <si>
    <t>6</t>
  </si>
  <si>
    <t>7</t>
  </si>
  <si>
    <t>8</t>
  </si>
  <si>
    <t>9</t>
  </si>
  <si>
    <t>1,000 and over</t>
  </si>
  <si>
    <t>1-10</t>
  </si>
  <si>
    <t>11-50</t>
  </si>
  <si>
    <t>51-100</t>
  </si>
  <si>
    <t>101 and over</t>
  </si>
  <si>
    <t xml:space="preserve">* Annual Profit and Loss = Annual Sales - Annual Expenses </t>
  </si>
  <si>
    <t xml:space="preserve">Table 27-3. Annual Profit and Loss per Person Engaged by Size of Persons Engaged </t>
  </si>
  <si>
    <t xml:space="preserve">                 and Sex of Representative - Cambodia (2011)</t>
  </si>
  <si>
    <t>(USD / person engaged)</t>
  </si>
  <si>
    <t>(proportion to total)</t>
  </si>
  <si>
    <t>(proportion to average)</t>
  </si>
  <si>
    <t>*  Regarding establishments having Income Statement, Annual Expenses is in 2010.</t>
  </si>
  <si>
    <t xml:space="preserve">   On the other hand, regarding establishments not having Income Statement, </t>
  </si>
  <si>
    <t>* The formula for calculating Annual Profit and Loss per Person Engaged is as follows:</t>
  </si>
  <si>
    <t xml:space="preserve">* The entities with no sale, sales not reported, and no expenses and expenses not reported </t>
  </si>
  <si>
    <t>are excluded from calculation of "Annual Profit and Loss per Entity".</t>
  </si>
  <si>
    <t xml:space="preserve">   are excluded from calculation of "Annual Profit and Loss per Entity".</t>
  </si>
  <si>
    <t xml:space="preserve">   Cambodia (2011)</t>
  </si>
  <si>
    <t xml:space="preserve">Table 27-1. Annual Profit and Loss by Size of Persons Engaged and Sex of </t>
  </si>
  <si>
    <t xml:space="preserve">            Representative - Cambodia (2011)</t>
  </si>
  <si>
    <t xml:space="preserve">1) Annual Profit and Loss = Annual Sales - Annual Expenses </t>
  </si>
  <si>
    <t>2)The formula for calculating Annual Profit and Loss per Entity is as follows:</t>
  </si>
  <si>
    <t xml:space="preserve">Table 27-2. Annual Profit and Loss per Entity by Size of Persons Engaged  and Sex of </t>
  </si>
  <si>
    <t xml:space="preserve">    from calculation of "Annual Profit and Loss per Entity".</t>
  </si>
  <si>
    <t xml:space="preserve">* The entities with No sale, Sales not reported, and No expenses and Expenses not </t>
  </si>
  <si>
    <t xml:space="preserve">    reported are excluded from calculation of "Annual Profit and Loss per Entity".</t>
  </si>
  <si>
    <t xml:space="preserve">            and Sex of Representative - Cambodia (2011)</t>
  </si>
  <si>
    <t>2)The formula for calculating Annual Profit and Loss per Person Engaged is as follows:</t>
  </si>
  <si>
    <t xml:space="preserve">3) The Persons Engaged of those Entities with No sale, Sales not reported, and No expenses and </t>
  </si>
  <si>
    <t xml:space="preserve">   Expenses not reported are excluded from calculation of "Annual Profit and Loss per Person Engage".</t>
  </si>
  <si>
    <t xml:space="preserve">1)Annual Profit and Loss = Annual Sales - Annual Expenses </t>
  </si>
  <si>
    <t xml:space="preserve">  Annual Profit and Loss per Person Engaged = Annual Profit and Loss/ Number of Persons Engaged</t>
  </si>
  <si>
    <t xml:space="preserve">* The Persons Engaged of those Entities with No sale, Sales not reported, and No expenses and </t>
  </si>
  <si>
    <t xml:space="preserve">3) The Entities with No sale, Sales not reported, and No expenses and Expenses not reported are excluded </t>
  </si>
  <si>
    <t xml:space="preserve">Table 21-1. Annual Sales* by Size of Persons Engaged and Sex of Representative </t>
  </si>
  <si>
    <t>Table 24-1. Annual Expenses* by Size of Persons Engaged and Sex of Representative</t>
  </si>
  <si>
    <t xml:space="preserve">Table 21-2. Annual Sales* by Size of Persons Engaged </t>
  </si>
  <si>
    <t xml:space="preserve">Table 24-2. Annual Expenses* by Size of Persons Engaged </t>
  </si>
  <si>
    <t xml:space="preserve">Table 27-2. Annual Profit and Loss by Size of Persons Engaged </t>
  </si>
  <si>
    <t>Number of Persons Engaged by Size of Persons Engaged and Sex of Representative</t>
  </si>
  <si>
    <t>Number of Entities by Size of Persons Engaged and Sex of Representative</t>
  </si>
  <si>
    <r>
      <t>(USD / e</t>
    </r>
    <r>
      <rPr>
        <sz val="10"/>
        <rFont val="Arial Unicode MS"/>
        <family val="3"/>
      </rPr>
      <t>ntity)</t>
    </r>
  </si>
  <si>
    <t>(entities)</t>
  </si>
  <si>
    <t>(person engaged)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</si>
</sst>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</numFmts>
  <fonts count="46">
    <font>
      <sz val="10"/>
      <name val="Arial"/>
      <family val="2"/>
    </font>
    <font>
      <sz val="6"/>
      <name val="ＭＳ Ｐ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i/>
      <sz val="10"/>
      <name val="Arial Unicode MS"/>
      <family val="3"/>
    </font>
    <font>
      <sz val="9"/>
      <name val="Arial Unicode MS"/>
      <family val="3"/>
    </font>
    <font>
      <i/>
      <sz val="9"/>
      <name val="Arial Unicode MS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0"/>
      <color indexed="20"/>
      <name val="Arial"/>
      <family val="2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u val="single"/>
      <sz val="10"/>
      <color indexed="12"/>
      <name val="Arial"/>
      <family val="2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theme="0" tint="-0.2499399930238723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theme="0" tint="-0.3499799966812134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theme="0" tint="-0.24993999302387238"/>
      </top>
      <bottom>
        <color indexed="63"/>
      </bottom>
    </border>
    <border>
      <left style="thin"/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/>
      <top style="thin">
        <color theme="0" tint="-0.2499399930238723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/>
    </xf>
    <xf numFmtId="189" fontId="2" fillId="0" borderId="0" xfId="0" applyNumberFormat="1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89" fontId="2" fillId="0" borderId="11" xfId="0" applyNumberFormat="1" applyFont="1" applyFill="1" applyBorder="1" applyAlignment="1">
      <alignment vertical="center"/>
    </xf>
    <xf numFmtId="189" fontId="2" fillId="0" borderId="12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186" fontId="2" fillId="0" borderId="2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89" fontId="2" fillId="0" borderId="24" xfId="0" applyNumberFormat="1" applyFont="1" applyFill="1" applyBorder="1" applyAlignment="1">
      <alignment vertical="center"/>
    </xf>
    <xf numFmtId="189" fontId="2" fillId="0" borderId="25" xfId="0" applyNumberFormat="1" applyFont="1" applyFill="1" applyBorder="1" applyAlignment="1">
      <alignment vertical="center"/>
    </xf>
    <xf numFmtId="186" fontId="2" fillId="0" borderId="26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/>
    </xf>
    <xf numFmtId="0" fontId="3" fillId="0" borderId="0" xfId="61" applyFont="1" applyFill="1" applyBorder="1" applyAlignment="1">
      <alignment horizontal="center"/>
      <protection/>
    </xf>
    <xf numFmtId="0" fontId="3" fillId="0" borderId="0" xfId="61" applyFont="1" applyFill="1" applyBorder="1" applyAlignment="1">
      <alignment wrapText="1"/>
      <protection/>
    </xf>
    <xf numFmtId="186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7" fillId="0" borderId="0" xfId="62" applyFont="1" applyFill="1" applyBorder="1" applyAlignment="1">
      <alignment horizontal="center"/>
      <protection/>
    </xf>
    <xf numFmtId="0" fontId="8" fillId="0" borderId="0" xfId="61" applyFont="1" applyFill="1" applyBorder="1" applyAlignment="1">
      <alignment horizontal="center"/>
      <protection/>
    </xf>
    <xf numFmtId="0" fontId="7" fillId="0" borderId="0" xfId="62" applyFont="1" applyFill="1" applyBorder="1" applyAlignment="1">
      <alignment wrapText="1"/>
      <protection/>
    </xf>
    <xf numFmtId="0" fontId="7" fillId="0" borderId="0" xfId="62" applyFont="1" applyFill="1" applyBorder="1" applyAlignment="1">
      <alignment horizontal="right" wrapText="1"/>
      <protection/>
    </xf>
    <xf numFmtId="0" fontId="8" fillId="0" borderId="0" xfId="61" applyFont="1" applyFill="1" applyBorder="1" applyAlignment="1">
      <alignment horizontal="right" wrapText="1"/>
      <protection/>
    </xf>
    <xf numFmtId="0" fontId="2" fillId="0" borderId="0" xfId="0" applyFont="1" applyFill="1" applyBorder="1" applyAlignment="1">
      <alignment horizontal="center" vertical="center"/>
    </xf>
    <xf numFmtId="186" fontId="2" fillId="0" borderId="28" xfId="0" applyNumberFormat="1" applyFont="1" applyFill="1" applyBorder="1" applyAlignment="1">
      <alignment vertical="center"/>
    </xf>
    <xf numFmtId="186" fontId="2" fillId="0" borderId="24" xfId="0" applyNumberFormat="1" applyFont="1" applyFill="1" applyBorder="1" applyAlignment="1">
      <alignment vertical="center"/>
    </xf>
    <xf numFmtId="186" fontId="2" fillId="0" borderId="10" xfId="0" applyNumberFormat="1" applyFont="1" applyFill="1" applyBorder="1" applyAlignment="1">
      <alignment vertical="center"/>
    </xf>
    <xf numFmtId="186" fontId="2" fillId="0" borderId="12" xfId="0" applyNumberFormat="1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horizontal="left" vertical="center"/>
    </xf>
    <xf numFmtId="49" fontId="2" fillId="0" borderId="29" xfId="0" applyNumberFormat="1" applyFont="1" applyFill="1" applyBorder="1" applyAlignment="1">
      <alignment horizontal="left" vertical="center"/>
    </xf>
    <xf numFmtId="49" fontId="2" fillId="0" borderId="30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186" fontId="2" fillId="0" borderId="0" xfId="0" applyNumberFormat="1" applyFont="1" applyFill="1" applyAlignment="1">
      <alignment horizontal="left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able 21-1_1" xfId="61"/>
    <cellStyle name="標準_Table 24-1_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X59"/>
  <sheetViews>
    <sheetView showGridLines="0" tabSelected="1" workbookViewId="0" topLeftCell="Q1">
      <selection activeCell="Q1" sqref="Q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3" width="16.8515625" style="1" customWidth="1"/>
    <col min="4" max="4" width="16.421875" style="1" customWidth="1"/>
    <col min="5" max="5" width="17.140625" style="1" customWidth="1"/>
    <col min="6" max="8" width="10.7109375" style="1" customWidth="1"/>
    <col min="9" max="9" width="2.7109375" style="1" customWidth="1"/>
    <col min="10" max="10" width="18.421875" style="1" customWidth="1"/>
    <col min="11" max="11" width="16.8515625" style="1" customWidth="1"/>
    <col min="12" max="12" width="16.421875" style="1" customWidth="1"/>
    <col min="13" max="13" width="17.140625" style="1" customWidth="1"/>
    <col min="14" max="16" width="10.7109375" style="1" customWidth="1"/>
    <col min="17" max="17" width="0.9921875" style="1" customWidth="1"/>
    <col min="18" max="18" width="18.421875" style="1" customWidth="1"/>
    <col min="19" max="19" width="11.57421875" style="1" customWidth="1"/>
    <col min="20" max="21" width="10.7109375" style="1" customWidth="1"/>
    <col min="22" max="22" width="11.8515625" style="1" customWidth="1"/>
    <col min="23" max="24" width="10.7109375" style="1" customWidth="1"/>
    <col min="25" max="25" width="2.57421875" style="1" customWidth="1"/>
    <col min="26" max="16384" width="9.140625" style="1" customWidth="1"/>
  </cols>
  <sheetData>
    <row r="1" spans="1:24" ht="1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5" customHeight="1">
      <c r="A2" s="8"/>
      <c r="B2" s="9" t="s">
        <v>141</v>
      </c>
      <c r="C2" s="9"/>
      <c r="D2" s="9"/>
      <c r="E2" s="9"/>
      <c r="F2" s="9"/>
      <c r="G2" s="9"/>
      <c r="H2" s="9"/>
      <c r="I2" s="8"/>
      <c r="J2" s="9" t="s">
        <v>142</v>
      </c>
      <c r="K2" s="9"/>
      <c r="L2" s="9"/>
      <c r="M2" s="9"/>
      <c r="N2" s="9"/>
      <c r="O2" s="9"/>
      <c r="P2" s="9"/>
      <c r="Q2" s="8"/>
      <c r="R2" s="9" t="s">
        <v>125</v>
      </c>
      <c r="S2" s="9"/>
      <c r="T2" s="9"/>
      <c r="U2" s="9"/>
      <c r="V2" s="9"/>
      <c r="W2" s="9"/>
      <c r="X2" s="9"/>
    </row>
    <row r="3" spans="1:24" ht="15" customHeight="1">
      <c r="A3" s="8"/>
      <c r="B3" s="9" t="s">
        <v>75</v>
      </c>
      <c r="C3" s="9"/>
      <c r="D3" s="9"/>
      <c r="E3" s="9"/>
      <c r="F3" s="9"/>
      <c r="G3" s="9"/>
      <c r="H3" s="9"/>
      <c r="I3" s="8"/>
      <c r="J3" s="9" t="s">
        <v>95</v>
      </c>
      <c r="K3" s="9"/>
      <c r="L3" s="9"/>
      <c r="M3" s="9"/>
      <c r="N3" s="9"/>
      <c r="O3" s="9"/>
      <c r="P3" s="9"/>
      <c r="Q3" s="8"/>
      <c r="R3" s="9" t="s">
        <v>126</v>
      </c>
      <c r="S3" s="9"/>
      <c r="T3" s="9"/>
      <c r="U3" s="9"/>
      <c r="V3" s="9"/>
      <c r="W3" s="9"/>
      <c r="X3" s="9"/>
    </row>
    <row r="4" spans="1:24" ht="15" customHeight="1">
      <c r="A4" s="8"/>
      <c r="B4" s="9"/>
      <c r="C4" s="9"/>
      <c r="D4" s="9"/>
      <c r="E4" s="9"/>
      <c r="F4" s="9"/>
      <c r="G4" s="9"/>
      <c r="H4" s="9"/>
      <c r="I4" s="8"/>
      <c r="J4" s="9"/>
      <c r="K4" s="9"/>
      <c r="L4" s="9"/>
      <c r="M4" s="9"/>
      <c r="N4" s="9"/>
      <c r="O4" s="9"/>
      <c r="P4" s="9"/>
      <c r="Q4" s="8"/>
      <c r="R4" s="9"/>
      <c r="S4" s="9"/>
      <c r="T4" s="9"/>
      <c r="U4" s="9"/>
      <c r="V4" s="9"/>
      <c r="W4" s="9"/>
      <c r="X4" s="9"/>
    </row>
    <row r="5" spans="1:24" ht="15" customHeight="1">
      <c r="A5" s="8"/>
      <c r="B5" s="54" t="s">
        <v>76</v>
      </c>
      <c r="C5" s="57" t="s">
        <v>77</v>
      </c>
      <c r="D5" s="58"/>
      <c r="E5" s="58"/>
      <c r="F5" s="58"/>
      <c r="G5" s="58"/>
      <c r="H5" s="59"/>
      <c r="I5" s="8"/>
      <c r="J5" s="54" t="s">
        <v>96</v>
      </c>
      <c r="K5" s="57" t="s">
        <v>97</v>
      </c>
      <c r="L5" s="58"/>
      <c r="M5" s="58"/>
      <c r="N5" s="58"/>
      <c r="O5" s="58"/>
      <c r="P5" s="59"/>
      <c r="Q5" s="8"/>
      <c r="R5" s="54" t="s">
        <v>96</v>
      </c>
      <c r="S5" s="57" t="s">
        <v>97</v>
      </c>
      <c r="T5" s="58"/>
      <c r="U5" s="58"/>
      <c r="V5" s="58"/>
      <c r="W5" s="58"/>
      <c r="X5" s="59"/>
    </row>
    <row r="6" spans="1:24" ht="29.25" customHeight="1">
      <c r="A6" s="8"/>
      <c r="B6" s="55"/>
      <c r="C6" s="10" t="s">
        <v>78</v>
      </c>
      <c r="D6" s="11" t="s">
        <v>6</v>
      </c>
      <c r="E6" s="12" t="s">
        <v>7</v>
      </c>
      <c r="F6" s="13" t="s">
        <v>98</v>
      </c>
      <c r="G6" s="11" t="s">
        <v>6</v>
      </c>
      <c r="H6" s="12" t="s">
        <v>7</v>
      </c>
      <c r="I6" s="8"/>
      <c r="J6" s="55"/>
      <c r="K6" s="10" t="s">
        <v>98</v>
      </c>
      <c r="L6" s="11" t="s">
        <v>6</v>
      </c>
      <c r="M6" s="12" t="s">
        <v>7</v>
      </c>
      <c r="N6" s="13" t="s">
        <v>98</v>
      </c>
      <c r="O6" s="11" t="s">
        <v>6</v>
      </c>
      <c r="P6" s="12" t="s">
        <v>7</v>
      </c>
      <c r="Q6" s="8"/>
      <c r="R6" s="55"/>
      <c r="S6" s="10" t="s">
        <v>98</v>
      </c>
      <c r="T6" s="11" t="s">
        <v>6</v>
      </c>
      <c r="U6" s="12" t="s">
        <v>7</v>
      </c>
      <c r="V6" s="13" t="s">
        <v>98</v>
      </c>
      <c r="W6" s="11" t="s">
        <v>6</v>
      </c>
      <c r="X6" s="12" t="s">
        <v>7</v>
      </c>
    </row>
    <row r="7" spans="1:24" ht="15" customHeight="1">
      <c r="A7" s="8"/>
      <c r="B7" s="56"/>
      <c r="C7" s="20"/>
      <c r="D7" s="20" t="s">
        <v>99</v>
      </c>
      <c r="E7" s="21"/>
      <c r="F7" s="14"/>
      <c r="G7" s="20" t="s">
        <v>8</v>
      </c>
      <c r="H7" s="21"/>
      <c r="I7" s="8"/>
      <c r="J7" s="56"/>
      <c r="K7" s="20"/>
      <c r="L7" s="20" t="s">
        <v>99</v>
      </c>
      <c r="M7" s="21"/>
      <c r="N7" s="14"/>
      <c r="O7" s="20" t="s">
        <v>8</v>
      </c>
      <c r="P7" s="21"/>
      <c r="Q7" s="8"/>
      <c r="R7" s="56"/>
      <c r="S7" s="20"/>
      <c r="T7" s="20" t="s">
        <v>100</v>
      </c>
      <c r="U7" s="21"/>
      <c r="V7" s="14"/>
      <c r="W7" s="20" t="s">
        <v>8</v>
      </c>
      <c r="X7" s="21"/>
    </row>
    <row r="8" spans="1:24" ht="6.75" customHeight="1">
      <c r="A8" s="8"/>
      <c r="B8" s="15"/>
      <c r="C8" s="6"/>
      <c r="D8" s="6"/>
      <c r="E8" s="6"/>
      <c r="F8" s="2"/>
      <c r="G8" s="2"/>
      <c r="H8" s="3"/>
      <c r="I8" s="8"/>
      <c r="J8" s="15"/>
      <c r="K8" s="6"/>
      <c r="L8" s="6"/>
      <c r="M8" s="6"/>
      <c r="N8" s="2"/>
      <c r="O8" s="2"/>
      <c r="P8" s="3"/>
      <c r="Q8" s="8"/>
      <c r="R8" s="15"/>
      <c r="S8" s="6"/>
      <c r="T8" s="6"/>
      <c r="U8" s="6"/>
      <c r="V8" s="2"/>
      <c r="W8" s="2"/>
      <c r="X8" s="3"/>
    </row>
    <row r="9" spans="1:24" ht="15">
      <c r="A9" s="8"/>
      <c r="B9" s="15" t="s">
        <v>79</v>
      </c>
      <c r="C9" s="6">
        <f>SUM(C11:C25)</f>
        <v>12678385623.894705</v>
      </c>
      <c r="D9" s="6">
        <f>SUM(D11:D25)</f>
        <v>7576296459.610711</v>
      </c>
      <c r="E9" s="6">
        <f>SUM(E11:E25)</f>
        <v>5102089164.283995</v>
      </c>
      <c r="F9" s="2">
        <f>C9/$C$9*100</f>
        <v>100</v>
      </c>
      <c r="G9" s="2">
        <f>D9/$C$9*100</f>
        <v>59.757580218508366</v>
      </c>
      <c r="H9" s="3">
        <f>E9/$C$9*100</f>
        <v>40.24241978149164</v>
      </c>
      <c r="I9" s="8"/>
      <c r="J9" s="15" t="s">
        <v>101</v>
      </c>
      <c r="K9" s="6">
        <f>SUM(K11:K25)</f>
        <v>10978911872.189493</v>
      </c>
      <c r="L9" s="6">
        <f>SUM(L11:L25)</f>
        <v>6740629134.00301</v>
      </c>
      <c r="M9" s="6">
        <f>SUM(M11:M25)</f>
        <v>4238282738.1864824</v>
      </c>
      <c r="N9" s="2">
        <f>K9/$C$9*100</f>
        <v>86.59550354343027</v>
      </c>
      <c r="O9" s="2">
        <f>L9/$C$9*100</f>
        <v>53.16630471705387</v>
      </c>
      <c r="P9" s="3">
        <f>M9/$C$9*100</f>
        <v>33.42919882637639</v>
      </c>
      <c r="Q9" s="8"/>
      <c r="R9" s="15" t="s">
        <v>101</v>
      </c>
      <c r="S9" s="6">
        <f>(C9-K9)/1000000</f>
        <v>1699.4737517052117</v>
      </c>
      <c r="T9" s="6">
        <f>(D9-L9)/1000000</f>
        <v>835.6673256077013</v>
      </c>
      <c r="U9" s="6">
        <f>(E9-M9)/1000000</f>
        <v>863.8064260975123</v>
      </c>
      <c r="V9" s="2">
        <f>S9/$S$9*100</f>
        <v>100</v>
      </c>
      <c r="W9" s="2">
        <f>T9/$S$9*100</f>
        <v>49.172123121596464</v>
      </c>
      <c r="X9" s="3">
        <f>U9/$S$9*100</f>
        <v>50.82787687840364</v>
      </c>
    </row>
    <row r="10" spans="1:24" ht="6.75" customHeight="1">
      <c r="A10" s="8"/>
      <c r="B10" s="15"/>
      <c r="C10" s="6"/>
      <c r="D10" s="6"/>
      <c r="E10" s="6"/>
      <c r="F10" s="2"/>
      <c r="G10" s="2"/>
      <c r="H10" s="3"/>
      <c r="I10" s="8"/>
      <c r="J10" s="15"/>
      <c r="K10" s="6"/>
      <c r="L10" s="6"/>
      <c r="M10" s="6"/>
      <c r="N10" s="2"/>
      <c r="O10" s="2"/>
      <c r="P10" s="3"/>
      <c r="Q10" s="8"/>
      <c r="R10" s="15"/>
      <c r="S10" s="6"/>
      <c r="T10" s="6"/>
      <c r="U10" s="6"/>
      <c r="V10" s="2"/>
      <c r="W10" s="2"/>
      <c r="X10" s="3"/>
    </row>
    <row r="11" spans="1:24" ht="15">
      <c r="A11" s="8"/>
      <c r="B11" s="15" t="s">
        <v>9</v>
      </c>
      <c r="C11" s="6">
        <f>D11+E11</f>
        <v>1968552234.935001</v>
      </c>
      <c r="D11" s="6">
        <v>398735670.7710025</v>
      </c>
      <c r="E11" s="6">
        <v>1569816564.1639984</v>
      </c>
      <c r="F11" s="2">
        <f aca="true" t="shared" si="0" ref="F11:H25">C11/$C$9*100</f>
        <v>15.52683672300446</v>
      </c>
      <c r="G11" s="2">
        <f t="shared" si="0"/>
        <v>3.145003493343136</v>
      </c>
      <c r="H11" s="3">
        <f t="shared" si="0"/>
        <v>12.381833229661321</v>
      </c>
      <c r="I11" s="8"/>
      <c r="J11" s="15" t="s">
        <v>9</v>
      </c>
      <c r="K11" s="6">
        <f>L11+M11</f>
        <v>1543340520.95549</v>
      </c>
      <c r="L11" s="6">
        <v>309827511.0819997</v>
      </c>
      <c r="M11" s="6">
        <v>1233513009.8734903</v>
      </c>
      <c r="N11" s="2">
        <f aca="true" t="shared" si="1" ref="N11:P25">K11/$C$9*100</f>
        <v>12.173005039748803</v>
      </c>
      <c r="O11" s="2">
        <f t="shared" si="1"/>
        <v>2.4437457596973062</v>
      </c>
      <c r="P11" s="3">
        <f t="shared" si="1"/>
        <v>9.729259280051496</v>
      </c>
      <c r="Q11" s="8"/>
      <c r="R11" s="15" t="s">
        <v>9</v>
      </c>
      <c r="S11" s="6">
        <f aca="true" t="shared" si="2" ref="S11:S36">(C11-K11)/1000000</f>
        <v>425.21171397951076</v>
      </c>
      <c r="T11" s="6">
        <f aca="true" t="shared" si="3" ref="T11:T25">(D11-L11)/1000000</f>
        <v>88.90815968900276</v>
      </c>
      <c r="U11" s="6">
        <f aca="true" t="shared" si="4" ref="U11:U25">(E11-M11)/1000000</f>
        <v>336.30355429050803</v>
      </c>
      <c r="V11" s="2">
        <f aca="true" t="shared" si="5" ref="V11:V25">S11/$S$9*100</f>
        <v>25.020198961758805</v>
      </c>
      <c r="W11" s="2">
        <f aca="true" t="shared" si="6" ref="W11:W25">T11/$S$9*100</f>
        <v>5.231511201617231</v>
      </c>
      <c r="X11" s="3">
        <f aca="true" t="shared" si="7" ref="X11:X25">U11/$S$9*100</f>
        <v>19.788687760141574</v>
      </c>
    </row>
    <row r="12" spans="1:24" ht="15">
      <c r="A12" s="8"/>
      <c r="B12" s="15">
        <v>2</v>
      </c>
      <c r="C12" s="6">
        <f>D12+E12</f>
        <v>1894562875.0939019</v>
      </c>
      <c r="D12" s="6">
        <v>694994096.2029059</v>
      </c>
      <c r="E12" s="6">
        <v>1199568778.890996</v>
      </c>
      <c r="F12" s="2">
        <f t="shared" si="0"/>
        <v>14.943250121082109</v>
      </c>
      <c r="G12" s="2">
        <f t="shared" si="0"/>
        <v>5.481723910440649</v>
      </c>
      <c r="H12" s="3">
        <f t="shared" si="0"/>
        <v>9.461526210641457</v>
      </c>
      <c r="I12" s="8"/>
      <c r="J12" s="15">
        <v>2</v>
      </c>
      <c r="K12" s="6">
        <f>L12+M12</f>
        <v>1482465628.2032003</v>
      </c>
      <c r="L12" s="6">
        <v>545349642.2192069</v>
      </c>
      <c r="M12" s="6">
        <v>937115985.9839933</v>
      </c>
      <c r="N12" s="2">
        <f t="shared" si="1"/>
        <v>11.69285800401296</v>
      </c>
      <c r="O12" s="2">
        <f t="shared" si="1"/>
        <v>4.3014123280127805</v>
      </c>
      <c r="P12" s="3">
        <f t="shared" si="1"/>
        <v>7.391445676000178</v>
      </c>
      <c r="Q12" s="8"/>
      <c r="R12" s="15">
        <v>2</v>
      </c>
      <c r="S12" s="6">
        <f>(C12-K12)/1000000</f>
        <v>412.0972468907015</v>
      </c>
      <c r="T12" s="6">
        <f t="shared" si="3"/>
        <v>149.64445398369895</v>
      </c>
      <c r="U12" s="6">
        <f t="shared" si="4"/>
        <v>262.4527929070027</v>
      </c>
      <c r="V12" s="2">
        <f t="shared" si="5"/>
        <v>24.248520842243835</v>
      </c>
      <c r="W12" s="2">
        <f t="shared" si="6"/>
        <v>8.805340702293828</v>
      </c>
      <c r="X12" s="3">
        <f t="shared" si="7"/>
        <v>15.443180139950014</v>
      </c>
    </row>
    <row r="13" spans="1:24" ht="15">
      <c r="A13" s="8"/>
      <c r="B13" s="15">
        <v>3</v>
      </c>
      <c r="C13" s="6">
        <f>D13+E13</f>
        <v>649845953.0910006</v>
      </c>
      <c r="D13" s="6">
        <v>266459301.3960005</v>
      </c>
      <c r="E13" s="6">
        <v>383386651.695</v>
      </c>
      <c r="F13" s="2">
        <f t="shared" si="0"/>
        <v>5.125620661563161</v>
      </c>
      <c r="G13" s="2">
        <f t="shared" si="0"/>
        <v>2.1016816280915913</v>
      </c>
      <c r="H13" s="3">
        <f t="shared" si="0"/>
        <v>3.02393903347157</v>
      </c>
      <c r="I13" s="8"/>
      <c r="J13" s="15">
        <v>3</v>
      </c>
      <c r="K13" s="6">
        <f>L13+M13</f>
        <v>499678726.8210001</v>
      </c>
      <c r="L13" s="6">
        <v>203513536.9510005</v>
      </c>
      <c r="M13" s="6">
        <v>296165189.8699996</v>
      </c>
      <c r="N13" s="2">
        <f t="shared" si="1"/>
        <v>3.941185744336924</v>
      </c>
      <c r="O13" s="2">
        <f t="shared" si="1"/>
        <v>1.6052007170963671</v>
      </c>
      <c r="P13" s="3">
        <f t="shared" si="1"/>
        <v>2.3359850272405573</v>
      </c>
      <c r="Q13" s="8"/>
      <c r="R13" s="15">
        <v>3</v>
      </c>
      <c r="S13" s="6">
        <f t="shared" si="2"/>
        <v>150.16722627000047</v>
      </c>
      <c r="T13" s="6">
        <f t="shared" si="3"/>
        <v>62.945764444999995</v>
      </c>
      <c r="U13" s="6">
        <f t="shared" si="4"/>
        <v>87.2214618250004</v>
      </c>
      <c r="V13" s="2">
        <f t="shared" si="5"/>
        <v>8.836101535509226</v>
      </c>
      <c r="W13" s="2">
        <f t="shared" si="6"/>
        <v>3.703838578374141</v>
      </c>
      <c r="X13" s="3">
        <f t="shared" si="7"/>
        <v>5.132262957135081</v>
      </c>
    </row>
    <row r="14" spans="1:24" ht="15">
      <c r="A14" s="8"/>
      <c r="B14" s="15">
        <v>4</v>
      </c>
      <c r="C14" s="6">
        <f aca="true" t="shared" si="8" ref="C14:C25">D14+E14</f>
        <v>388837693.9939996</v>
      </c>
      <c r="D14" s="6">
        <v>184856083.98000026</v>
      </c>
      <c r="E14" s="6">
        <v>203981610.01399934</v>
      </c>
      <c r="F14" s="2">
        <f t="shared" si="0"/>
        <v>3.066933800003407</v>
      </c>
      <c r="G14" s="2">
        <f t="shared" si="0"/>
        <v>1.4580411849250399</v>
      </c>
      <c r="H14" s="3">
        <f t="shared" si="0"/>
        <v>1.6088926150783678</v>
      </c>
      <c r="I14" s="8"/>
      <c r="J14" s="15">
        <v>4</v>
      </c>
      <c r="K14" s="6">
        <f aca="true" t="shared" si="9" ref="K14:K25">L14+M14</f>
        <v>298058524.5939996</v>
      </c>
      <c r="L14" s="6">
        <v>141264195.59099972</v>
      </c>
      <c r="M14" s="6">
        <v>156794329.00299987</v>
      </c>
      <c r="N14" s="2">
        <f t="shared" si="1"/>
        <v>2.3509185903941474</v>
      </c>
      <c r="O14" s="2">
        <f t="shared" si="1"/>
        <v>1.114212801074309</v>
      </c>
      <c r="P14" s="3">
        <f t="shared" si="1"/>
        <v>1.2367057893198379</v>
      </c>
      <c r="Q14" s="8"/>
      <c r="R14" s="15">
        <v>4</v>
      </c>
      <c r="S14" s="6">
        <f t="shared" si="2"/>
        <v>90.77916939999997</v>
      </c>
      <c r="T14" s="6">
        <f t="shared" si="3"/>
        <v>43.59188838900054</v>
      </c>
      <c r="U14" s="6">
        <f t="shared" si="4"/>
        <v>47.18728101099947</v>
      </c>
      <c r="V14" s="2">
        <f t="shared" si="5"/>
        <v>5.34160467667796</v>
      </c>
      <c r="W14" s="2">
        <f t="shared" si="6"/>
        <v>2.565022751617168</v>
      </c>
      <c r="X14" s="3">
        <f t="shared" si="7"/>
        <v>2.776581925060794</v>
      </c>
    </row>
    <row r="15" spans="1:24" ht="15">
      <c r="A15" s="8"/>
      <c r="B15" s="15" t="s">
        <v>80</v>
      </c>
      <c r="C15" s="6">
        <f t="shared" si="8"/>
        <v>258459994.4309997</v>
      </c>
      <c r="D15" s="6">
        <v>144141839.16699994</v>
      </c>
      <c r="E15" s="6">
        <v>114318155.26399976</v>
      </c>
      <c r="F15" s="2">
        <f t="shared" si="0"/>
        <v>2.0385875780894787</v>
      </c>
      <c r="G15" s="2">
        <f t="shared" si="0"/>
        <v>1.136910040781049</v>
      </c>
      <c r="H15" s="3">
        <f t="shared" si="0"/>
        <v>0.9016775373084297</v>
      </c>
      <c r="I15" s="8"/>
      <c r="J15" s="15" t="s">
        <v>102</v>
      </c>
      <c r="K15" s="6">
        <f t="shared" si="9"/>
        <v>199152104.78999972</v>
      </c>
      <c r="L15" s="6">
        <v>113311007.0169998</v>
      </c>
      <c r="M15" s="6">
        <v>85841097.77299993</v>
      </c>
      <c r="N15" s="2">
        <f t="shared" si="1"/>
        <v>1.5708001846438686</v>
      </c>
      <c r="O15" s="2">
        <f t="shared" si="1"/>
        <v>0.8937337164082213</v>
      </c>
      <c r="P15" s="3">
        <f t="shared" si="1"/>
        <v>0.6770664682356474</v>
      </c>
      <c r="Q15" s="8"/>
      <c r="R15" s="15" t="s">
        <v>102</v>
      </c>
      <c r="S15" s="6">
        <f t="shared" si="2"/>
        <v>59.307889640999974</v>
      </c>
      <c r="T15" s="6">
        <f t="shared" si="3"/>
        <v>30.83083215000014</v>
      </c>
      <c r="U15" s="6">
        <f t="shared" si="4"/>
        <v>28.477057490999833</v>
      </c>
      <c r="V15" s="2">
        <f t="shared" si="5"/>
        <v>3.489779679238461</v>
      </c>
      <c r="W15" s="2">
        <f t="shared" si="6"/>
        <v>1.8141399429714766</v>
      </c>
      <c r="X15" s="3">
        <f t="shared" si="7"/>
        <v>1.6756397362669841</v>
      </c>
    </row>
    <row r="16" spans="1:24" ht="15">
      <c r="A16" s="8"/>
      <c r="B16" s="15" t="s">
        <v>81</v>
      </c>
      <c r="C16" s="6">
        <f>D16+E16</f>
        <v>198020209.7480003</v>
      </c>
      <c r="D16" s="6">
        <v>115535259.84800023</v>
      </c>
      <c r="E16" s="6">
        <v>82484949.90000007</v>
      </c>
      <c r="F16" s="2">
        <f t="shared" si="0"/>
        <v>1.5618724309410141</v>
      </c>
      <c r="G16" s="2">
        <f t="shared" si="0"/>
        <v>0.911277376121556</v>
      </c>
      <c r="H16" s="3">
        <f t="shared" si="0"/>
        <v>0.6505950548194582</v>
      </c>
      <c r="I16" s="8"/>
      <c r="J16" s="15" t="s">
        <v>103</v>
      </c>
      <c r="K16" s="6">
        <f>L16+M16</f>
        <v>153326999.43700007</v>
      </c>
      <c r="L16" s="6">
        <v>90030486.43700013</v>
      </c>
      <c r="M16" s="6">
        <v>63296512.99999995</v>
      </c>
      <c r="N16" s="2">
        <f t="shared" si="1"/>
        <v>1.2093574370227995</v>
      </c>
      <c r="O16" s="2">
        <f t="shared" si="1"/>
        <v>0.7101100180082978</v>
      </c>
      <c r="P16" s="3">
        <f t="shared" si="1"/>
        <v>0.4992474190145017</v>
      </c>
      <c r="Q16" s="8"/>
      <c r="R16" s="15" t="s">
        <v>103</v>
      </c>
      <c r="S16" s="6">
        <f t="shared" si="2"/>
        <v>44.69321031100023</v>
      </c>
      <c r="T16" s="6">
        <f t="shared" si="3"/>
        <v>25.5047734110001</v>
      </c>
      <c r="U16" s="6">
        <f t="shared" si="4"/>
        <v>19.188436900000116</v>
      </c>
      <c r="V16" s="2">
        <f t="shared" si="5"/>
        <v>2.629826454580785</v>
      </c>
      <c r="W16" s="2">
        <f aca="true" t="shared" si="10" ref="W16:X19">T16/$S$9*100</f>
        <v>1.50074535634394</v>
      </c>
      <c r="X16" s="3">
        <f t="shared" si="10"/>
        <v>1.129081098236845</v>
      </c>
    </row>
    <row r="17" spans="1:24" ht="15">
      <c r="A17" s="8"/>
      <c r="B17" s="15" t="s">
        <v>82</v>
      </c>
      <c r="C17" s="6">
        <f>D17+E17</f>
        <v>144487702.1</v>
      </c>
      <c r="D17" s="6">
        <v>90902603.89599994</v>
      </c>
      <c r="E17" s="6">
        <v>53585098.20400006</v>
      </c>
      <c r="F17" s="2">
        <f t="shared" si="0"/>
        <v>1.139638013752215</v>
      </c>
      <c r="G17" s="2">
        <f t="shared" si="0"/>
        <v>0.7169887917328969</v>
      </c>
      <c r="H17" s="3">
        <f t="shared" si="0"/>
        <v>0.4226492220193183</v>
      </c>
      <c r="I17" s="8"/>
      <c r="J17" s="15" t="s">
        <v>104</v>
      </c>
      <c r="K17" s="6">
        <f>L17+M17</f>
        <v>112908266.92699975</v>
      </c>
      <c r="L17" s="6">
        <v>73126107.58799975</v>
      </c>
      <c r="M17" s="6">
        <v>39782159.338999994</v>
      </c>
      <c r="N17" s="2">
        <f t="shared" si="1"/>
        <v>0.8905571283003394</v>
      </c>
      <c r="O17" s="2">
        <f t="shared" si="1"/>
        <v>0.5767777519732513</v>
      </c>
      <c r="P17" s="3">
        <f t="shared" si="1"/>
        <v>0.313779376327088</v>
      </c>
      <c r="Q17" s="8"/>
      <c r="R17" s="15" t="s">
        <v>104</v>
      </c>
      <c r="S17" s="6">
        <f t="shared" si="2"/>
        <v>31.579435173000245</v>
      </c>
      <c r="T17" s="6">
        <f t="shared" si="3"/>
        <v>17.77649630800019</v>
      </c>
      <c r="U17" s="6">
        <f t="shared" si="4"/>
        <v>13.802938865000069</v>
      </c>
      <c r="V17" s="2">
        <f t="shared" si="5"/>
        <v>1.8581890506584282</v>
      </c>
      <c r="W17" s="2">
        <f t="shared" si="10"/>
        <v>1.0460000509077398</v>
      </c>
      <c r="X17" s="3">
        <f t="shared" si="10"/>
        <v>0.8121889997506891</v>
      </c>
    </row>
    <row r="18" spans="1:24" ht="15">
      <c r="A18" s="8"/>
      <c r="B18" s="15" t="s">
        <v>83</v>
      </c>
      <c r="C18" s="6">
        <f t="shared" si="8"/>
        <v>119074286.05600004</v>
      </c>
      <c r="D18" s="6">
        <v>67462031.11400002</v>
      </c>
      <c r="E18" s="6">
        <v>51612254.94200002</v>
      </c>
      <c r="F18" s="2">
        <f t="shared" si="0"/>
        <v>0.9391912313471761</v>
      </c>
      <c r="G18" s="2">
        <f t="shared" si="0"/>
        <v>0.5321026912673775</v>
      </c>
      <c r="H18" s="3">
        <f t="shared" si="0"/>
        <v>0.40708854007979856</v>
      </c>
      <c r="I18" s="8"/>
      <c r="J18" s="15" t="s">
        <v>105</v>
      </c>
      <c r="K18" s="6">
        <f t="shared" si="9"/>
        <v>97639318.18599997</v>
      </c>
      <c r="L18" s="6">
        <v>55867537.444000006</v>
      </c>
      <c r="M18" s="6">
        <v>41771780.74199997</v>
      </c>
      <c r="N18" s="2">
        <f t="shared" si="1"/>
        <v>0.7701242183545913</v>
      </c>
      <c r="O18" s="2">
        <f t="shared" si="1"/>
        <v>0.4406518235153501</v>
      </c>
      <c r="P18" s="3">
        <f t="shared" si="1"/>
        <v>0.3294723948392413</v>
      </c>
      <c r="Q18" s="8"/>
      <c r="R18" s="15" t="s">
        <v>105</v>
      </c>
      <c r="S18" s="6">
        <f t="shared" si="2"/>
        <v>21.434967870000065</v>
      </c>
      <c r="T18" s="6">
        <f t="shared" si="3"/>
        <v>11.594493670000016</v>
      </c>
      <c r="U18" s="6">
        <f t="shared" si="4"/>
        <v>9.840474200000047</v>
      </c>
      <c r="V18" s="2">
        <f t="shared" si="5"/>
        <v>1.2612708992117547</v>
      </c>
      <c r="W18" s="2">
        <f t="shared" si="10"/>
        <v>0.6822402322110815</v>
      </c>
      <c r="X18" s="3">
        <f t="shared" si="10"/>
        <v>0.579030667000673</v>
      </c>
    </row>
    <row r="19" spans="1:24" ht="15">
      <c r="A19" s="8"/>
      <c r="B19" s="15" t="s">
        <v>84</v>
      </c>
      <c r="C19" s="6">
        <f t="shared" si="8"/>
        <v>73704685.80599996</v>
      </c>
      <c r="D19" s="6">
        <v>43069187.40599997</v>
      </c>
      <c r="E19" s="6">
        <v>30635498.399999995</v>
      </c>
      <c r="F19" s="2">
        <f t="shared" si="0"/>
        <v>0.5813412526835451</v>
      </c>
      <c r="G19" s="2">
        <f t="shared" si="0"/>
        <v>0.33970561145283606</v>
      </c>
      <c r="H19" s="3">
        <f t="shared" si="0"/>
        <v>0.24163564123070902</v>
      </c>
      <c r="I19" s="8"/>
      <c r="J19" s="15" t="s">
        <v>106</v>
      </c>
      <c r="K19" s="6">
        <f t="shared" si="9"/>
        <v>57167065.25799996</v>
      </c>
      <c r="L19" s="6">
        <v>32291177.16799998</v>
      </c>
      <c r="M19" s="6">
        <v>24875888.08999998</v>
      </c>
      <c r="N19" s="2">
        <f t="shared" si="1"/>
        <v>0.4509017705713124</v>
      </c>
      <c r="O19" s="2">
        <f t="shared" si="1"/>
        <v>0.2546947074014016</v>
      </c>
      <c r="P19" s="3">
        <f t="shared" si="1"/>
        <v>0.19620706316991085</v>
      </c>
      <c r="Q19" s="8"/>
      <c r="R19" s="15" t="s">
        <v>106</v>
      </c>
      <c r="S19" s="6">
        <f t="shared" si="2"/>
        <v>16.537620548000007</v>
      </c>
      <c r="T19" s="6">
        <f t="shared" si="3"/>
        <v>10.778010237999995</v>
      </c>
      <c r="U19" s="6">
        <f t="shared" si="4"/>
        <v>5.7596103100000136</v>
      </c>
      <c r="V19" s="2">
        <f t="shared" si="5"/>
        <v>0.9731024401763516</v>
      </c>
      <c r="W19" s="2">
        <f t="shared" si="10"/>
        <v>0.6341969228524768</v>
      </c>
      <c r="X19" s="3">
        <f t="shared" si="10"/>
        <v>0.33890551732387497</v>
      </c>
    </row>
    <row r="20" spans="1:24" ht="15">
      <c r="A20" s="8"/>
      <c r="B20" s="15" t="s">
        <v>0</v>
      </c>
      <c r="C20" s="6">
        <f t="shared" si="8"/>
        <v>555630816.8508012</v>
      </c>
      <c r="D20" s="6">
        <v>382769869.5388013</v>
      </c>
      <c r="E20" s="6">
        <v>172860947.31199995</v>
      </c>
      <c r="F20" s="2">
        <f t="shared" si="0"/>
        <v>4.382504471260242</v>
      </c>
      <c r="G20" s="2">
        <f t="shared" si="0"/>
        <v>3.019074201508767</v>
      </c>
      <c r="H20" s="3">
        <f t="shared" si="0"/>
        <v>1.3634302697514762</v>
      </c>
      <c r="I20" s="8"/>
      <c r="J20" s="15" t="s">
        <v>0</v>
      </c>
      <c r="K20" s="6">
        <f t="shared" si="9"/>
        <v>469969275.69580114</v>
      </c>
      <c r="L20" s="6">
        <v>329557472.79580104</v>
      </c>
      <c r="M20" s="6">
        <v>140411802.90000013</v>
      </c>
      <c r="N20" s="2">
        <f t="shared" si="1"/>
        <v>3.706854244992038</v>
      </c>
      <c r="O20" s="2">
        <f t="shared" si="1"/>
        <v>2.5993646397273995</v>
      </c>
      <c r="P20" s="3">
        <f t="shared" si="1"/>
        <v>1.1074896052646384</v>
      </c>
      <c r="Q20" s="8"/>
      <c r="R20" s="15" t="s">
        <v>0</v>
      </c>
      <c r="S20" s="6">
        <f t="shared" si="2"/>
        <v>85.6615411550001</v>
      </c>
      <c r="T20" s="6">
        <f t="shared" si="3"/>
        <v>53.21239674300027</v>
      </c>
      <c r="U20" s="6">
        <f t="shared" si="4"/>
        <v>32.449144411999825</v>
      </c>
      <c r="V20" s="2">
        <f t="shared" si="5"/>
        <v>5.040474503889768</v>
      </c>
      <c r="W20" s="2">
        <f t="shared" si="6"/>
        <v>3.1311102445453014</v>
      </c>
      <c r="X20" s="3">
        <f t="shared" si="7"/>
        <v>1.909364259344466</v>
      </c>
    </row>
    <row r="21" spans="1:24" ht="15">
      <c r="A21" s="8"/>
      <c r="B21" s="15" t="s">
        <v>1</v>
      </c>
      <c r="C21" s="6">
        <f t="shared" si="8"/>
        <v>769908593.5150002</v>
      </c>
      <c r="D21" s="6">
        <v>667275287.3330003</v>
      </c>
      <c r="E21" s="6">
        <v>102633306.18199995</v>
      </c>
      <c r="F21" s="2">
        <f t="shared" si="0"/>
        <v>6.072607478226318</v>
      </c>
      <c r="G21" s="2">
        <f t="shared" si="0"/>
        <v>5.263093481518653</v>
      </c>
      <c r="H21" s="3">
        <f t="shared" si="0"/>
        <v>0.8095139967076642</v>
      </c>
      <c r="I21" s="8"/>
      <c r="J21" s="15" t="s">
        <v>1</v>
      </c>
      <c r="K21" s="6">
        <f t="shared" si="9"/>
        <v>638646201.676002</v>
      </c>
      <c r="L21" s="6">
        <v>551515101.754002</v>
      </c>
      <c r="M21" s="6">
        <v>87131099.92199999</v>
      </c>
      <c r="N21" s="2">
        <f t="shared" si="1"/>
        <v>5.037283299479061</v>
      </c>
      <c r="O21" s="2">
        <f t="shared" si="1"/>
        <v>4.35004201729416</v>
      </c>
      <c r="P21" s="3">
        <f t="shared" si="1"/>
        <v>0.6872412821848999</v>
      </c>
      <c r="Q21" s="8"/>
      <c r="R21" s="15" t="s">
        <v>1</v>
      </c>
      <c r="S21" s="6">
        <f t="shared" si="2"/>
        <v>131.2623918389982</v>
      </c>
      <c r="T21" s="6">
        <f t="shared" si="3"/>
        <v>115.76018557899833</v>
      </c>
      <c r="U21" s="6">
        <f t="shared" si="4"/>
        <v>15.50220625999996</v>
      </c>
      <c r="V21" s="2">
        <f t="shared" si="5"/>
        <v>7.723708101245615</v>
      </c>
      <c r="W21" s="2">
        <f t="shared" si="6"/>
        <v>6.811531243883426</v>
      </c>
      <c r="X21" s="3">
        <f t="shared" si="7"/>
        <v>0.912176857362193</v>
      </c>
    </row>
    <row r="22" spans="1:24" ht="15">
      <c r="A22" s="8"/>
      <c r="B22" s="15" t="s">
        <v>2</v>
      </c>
      <c r="C22" s="6">
        <f t="shared" si="8"/>
        <v>367252858.3980003</v>
      </c>
      <c r="D22" s="6">
        <v>270181785.6680003</v>
      </c>
      <c r="E22" s="6">
        <v>97071072.73000003</v>
      </c>
      <c r="F22" s="2">
        <f t="shared" si="0"/>
        <v>2.8966847143838725</v>
      </c>
      <c r="G22" s="2">
        <f t="shared" si="0"/>
        <v>2.1310424977040765</v>
      </c>
      <c r="H22" s="3">
        <f t="shared" si="0"/>
        <v>0.7656422166797963</v>
      </c>
      <c r="I22" s="8"/>
      <c r="J22" s="15" t="s">
        <v>2</v>
      </c>
      <c r="K22" s="6">
        <f t="shared" si="9"/>
        <v>348212857.3159999</v>
      </c>
      <c r="L22" s="6">
        <v>264625349.8659999</v>
      </c>
      <c r="M22" s="6">
        <v>83587507.45000003</v>
      </c>
      <c r="N22" s="2">
        <f t="shared" si="1"/>
        <v>2.7465078571181016</v>
      </c>
      <c r="O22" s="2">
        <f t="shared" si="1"/>
        <v>2.0872164462900207</v>
      </c>
      <c r="P22" s="3">
        <f t="shared" si="1"/>
        <v>0.6592914108280812</v>
      </c>
      <c r="Q22" s="8"/>
      <c r="R22" s="15" t="s">
        <v>2</v>
      </c>
      <c r="S22" s="6">
        <f t="shared" si="2"/>
        <v>19.040001082000376</v>
      </c>
      <c r="T22" s="6">
        <f t="shared" si="3"/>
        <v>5.556435802000373</v>
      </c>
      <c r="U22" s="6">
        <f t="shared" si="4"/>
        <v>13.48356528</v>
      </c>
      <c r="V22" s="2">
        <f t="shared" si="5"/>
        <v>1.1203468757841122</v>
      </c>
      <c r="W22" s="2">
        <f t="shared" si="6"/>
        <v>0.3269503748689956</v>
      </c>
      <c r="X22" s="3">
        <f t="shared" si="7"/>
        <v>0.7933965009151162</v>
      </c>
    </row>
    <row r="23" spans="1:24" ht="15">
      <c r="A23" s="8"/>
      <c r="B23" s="15" t="s">
        <v>3</v>
      </c>
      <c r="C23" s="6">
        <f t="shared" si="8"/>
        <v>1001094628.2299998</v>
      </c>
      <c r="D23" s="6">
        <v>921947122.6999998</v>
      </c>
      <c r="E23" s="6">
        <v>79147505.53000002</v>
      </c>
      <c r="F23" s="2">
        <f t="shared" si="0"/>
        <v>7.896073348197079</v>
      </c>
      <c r="G23" s="2">
        <f t="shared" si="0"/>
        <v>7.271802184044822</v>
      </c>
      <c r="H23" s="3">
        <f t="shared" si="0"/>
        <v>0.6242711641522583</v>
      </c>
      <c r="I23" s="8"/>
      <c r="J23" s="15" t="s">
        <v>3</v>
      </c>
      <c r="K23" s="6">
        <f t="shared" si="9"/>
        <v>1020842878.54</v>
      </c>
      <c r="L23" s="6">
        <v>945878353.03</v>
      </c>
      <c r="M23" s="6">
        <v>74964525.50999999</v>
      </c>
      <c r="N23" s="2">
        <f t="shared" si="1"/>
        <v>8.051836478423857</v>
      </c>
      <c r="O23" s="2">
        <f t="shared" si="1"/>
        <v>7.460558316252201</v>
      </c>
      <c r="P23" s="3">
        <f t="shared" si="1"/>
        <v>0.5912781621716555</v>
      </c>
      <c r="Q23" s="8"/>
      <c r="R23" s="15" t="s">
        <v>3</v>
      </c>
      <c r="S23" s="6">
        <f t="shared" si="2"/>
        <v>-19.74825031000018</v>
      </c>
      <c r="T23" s="6">
        <f t="shared" si="3"/>
        <v>-23.93123033000016</v>
      </c>
      <c r="U23" s="6">
        <f t="shared" si="4"/>
        <v>4.182980020000025</v>
      </c>
      <c r="V23" s="2">
        <f t="shared" si="5"/>
        <v>-1.1620214957827537</v>
      </c>
      <c r="W23" s="2">
        <f t="shared" si="6"/>
        <v>-1.408155336673375</v>
      </c>
      <c r="X23" s="3">
        <f t="shared" si="7"/>
        <v>0.2461338408906241</v>
      </c>
    </row>
    <row r="24" spans="1:24" ht="15">
      <c r="A24" s="8"/>
      <c r="B24" s="15" t="s">
        <v>4</v>
      </c>
      <c r="C24" s="6">
        <f t="shared" si="8"/>
        <v>1239184876.4900005</v>
      </c>
      <c r="D24" s="6">
        <v>1175367304.5200005</v>
      </c>
      <c r="E24" s="6">
        <v>63817571.96999999</v>
      </c>
      <c r="F24" s="2">
        <f t="shared" si="0"/>
        <v>9.773995785035384</v>
      </c>
      <c r="G24" s="2">
        <f t="shared" si="0"/>
        <v>9.270638544901242</v>
      </c>
      <c r="H24" s="3">
        <f t="shared" si="0"/>
        <v>0.5033572401341403</v>
      </c>
      <c r="I24" s="8"/>
      <c r="J24" s="15" t="s">
        <v>4</v>
      </c>
      <c r="K24" s="6">
        <f t="shared" si="9"/>
        <v>1176996971.6400006</v>
      </c>
      <c r="L24" s="6">
        <v>1113095754.7300005</v>
      </c>
      <c r="M24" s="6">
        <v>63901216.91</v>
      </c>
      <c r="N24" s="2">
        <f t="shared" si="1"/>
        <v>9.283492445771152</v>
      </c>
      <c r="O24" s="2">
        <f t="shared" si="1"/>
        <v>8.779475461230417</v>
      </c>
      <c r="P24" s="3">
        <f t="shared" si="1"/>
        <v>0.5040169845407338</v>
      </c>
      <c r="Q24" s="8"/>
      <c r="R24" s="15" t="s">
        <v>4</v>
      </c>
      <c r="S24" s="6">
        <f t="shared" si="2"/>
        <v>62.1879048499999</v>
      </c>
      <c r="T24" s="6">
        <f t="shared" si="3"/>
        <v>62.27154978999996</v>
      </c>
      <c r="U24" s="6">
        <f t="shared" si="4"/>
        <v>-0.08364494000000507</v>
      </c>
      <c r="V24" s="2">
        <f t="shared" si="5"/>
        <v>3.659244797844158</v>
      </c>
      <c r="W24" s="2">
        <f t="shared" si="6"/>
        <v>3.664166612018465</v>
      </c>
      <c r="X24" s="3">
        <f t="shared" si="7"/>
        <v>-0.004921814174304117</v>
      </c>
    </row>
    <row r="25" spans="1:24" ht="15">
      <c r="A25" s="8"/>
      <c r="B25" s="15" t="s">
        <v>85</v>
      </c>
      <c r="C25" s="6">
        <f t="shared" si="8"/>
        <v>3049768215.156</v>
      </c>
      <c r="D25" s="6">
        <v>2152599016.0699997</v>
      </c>
      <c r="E25" s="6">
        <v>897169199.0860002</v>
      </c>
      <c r="F25" s="2">
        <f t="shared" si="0"/>
        <v>24.054862390430543</v>
      </c>
      <c r="G25" s="2">
        <f t="shared" si="0"/>
        <v>16.978494580674678</v>
      </c>
      <c r="H25" s="3">
        <f t="shared" si="0"/>
        <v>7.076367809755865</v>
      </c>
      <c r="I25" s="8"/>
      <c r="J25" s="15" t="s">
        <v>107</v>
      </c>
      <c r="K25" s="6">
        <f t="shared" si="9"/>
        <v>2880506532.15</v>
      </c>
      <c r="L25" s="6">
        <v>1971375900.3300004</v>
      </c>
      <c r="M25" s="6">
        <v>909130631.8199997</v>
      </c>
      <c r="N25" s="2">
        <f t="shared" si="1"/>
        <v>22.719821100260322</v>
      </c>
      <c r="O25" s="2">
        <f t="shared" si="1"/>
        <v>15.549108213072389</v>
      </c>
      <c r="P25" s="3">
        <f t="shared" si="1"/>
        <v>7.170712887187931</v>
      </c>
      <c r="Q25" s="8"/>
      <c r="R25" s="15" t="s">
        <v>107</v>
      </c>
      <c r="S25" s="24">
        <f t="shared" si="2"/>
        <v>169.26168300600006</v>
      </c>
      <c r="T25" s="6">
        <f t="shared" si="3"/>
        <v>181.2231157399993</v>
      </c>
      <c r="U25" s="6">
        <f t="shared" si="4"/>
        <v>-11.96143273399949</v>
      </c>
      <c r="V25" s="2">
        <f t="shared" si="5"/>
        <v>9.959652676963495</v>
      </c>
      <c r="W25" s="2">
        <f t="shared" si="6"/>
        <v>10.663484243764536</v>
      </c>
      <c r="X25" s="3">
        <f t="shared" si="7"/>
        <v>-0.7038315668010566</v>
      </c>
    </row>
    <row r="26" spans="1:24" ht="6.75" customHeight="1">
      <c r="A26" s="8"/>
      <c r="B26" s="15"/>
      <c r="C26" s="6"/>
      <c r="D26" s="6"/>
      <c r="E26" s="6"/>
      <c r="F26" s="2"/>
      <c r="G26" s="2"/>
      <c r="H26" s="3"/>
      <c r="I26" s="8"/>
      <c r="J26" s="15"/>
      <c r="K26" s="6"/>
      <c r="L26" s="6"/>
      <c r="M26" s="6"/>
      <c r="N26" s="2"/>
      <c r="O26" s="2"/>
      <c r="P26" s="3"/>
      <c r="Q26" s="8"/>
      <c r="R26" s="15"/>
      <c r="S26" s="24">
        <f t="shared" si="2"/>
        <v>0</v>
      </c>
      <c r="T26" s="6"/>
      <c r="U26" s="6"/>
      <c r="V26" s="2"/>
      <c r="W26" s="2"/>
      <c r="X26" s="3"/>
    </row>
    <row r="27" spans="1:24" ht="16.5" customHeight="1">
      <c r="A27" s="8"/>
      <c r="B27" s="16" t="s">
        <v>10</v>
      </c>
      <c r="C27" s="6">
        <f>SUM(C15:C25)</f>
        <v>7776586866.780803</v>
      </c>
      <c r="D27" s="6">
        <f>SUM(D15:D25)</f>
        <v>6031251307.260801</v>
      </c>
      <c r="E27" s="6">
        <f>SUM(E15:E25)</f>
        <v>1745335559.52</v>
      </c>
      <c r="F27" s="2">
        <f aca="true" t="shared" si="11" ref="F27:H36">C27/$C$9*100</f>
        <v>61.337358694346875</v>
      </c>
      <c r="G27" s="2">
        <f t="shared" si="11"/>
        <v>47.57113000170794</v>
      </c>
      <c r="H27" s="3">
        <f t="shared" si="11"/>
        <v>13.766228692638913</v>
      </c>
      <c r="I27" s="8"/>
      <c r="J27" s="16" t="s">
        <v>10</v>
      </c>
      <c r="K27" s="6">
        <f>SUM(K15:K25)</f>
        <v>7155368471.615803</v>
      </c>
      <c r="L27" s="6">
        <f>SUM(L15:L25)</f>
        <v>5540674248.159803</v>
      </c>
      <c r="M27" s="6">
        <f>SUM(M15:M25)</f>
        <v>1614694223.4559996</v>
      </c>
      <c r="N27" s="2">
        <f aca="true" t="shared" si="12" ref="N27:P36">K27/$C$9*100</f>
        <v>56.43753616493744</v>
      </c>
      <c r="O27" s="2">
        <f t="shared" si="12"/>
        <v>43.701733111173105</v>
      </c>
      <c r="P27" s="3">
        <f t="shared" si="12"/>
        <v>12.73580305376433</v>
      </c>
      <c r="Q27" s="8"/>
      <c r="R27" s="16" t="s">
        <v>10</v>
      </c>
      <c r="S27" s="24">
        <f t="shared" si="2"/>
        <v>621.218395165</v>
      </c>
      <c r="T27" s="6">
        <f>SUM(T15:T25)</f>
        <v>490.57705910099844</v>
      </c>
      <c r="U27" s="6">
        <f>SUM(U15:U25)</f>
        <v>130.64133606400043</v>
      </c>
      <c r="V27" s="2">
        <f aca="true" t="shared" si="13" ref="V27:X36">S27/$S$9*100</f>
        <v>36.553573983810224</v>
      </c>
      <c r="W27" s="2">
        <f t="shared" si="13"/>
        <v>28.86640988769406</v>
      </c>
      <c r="X27" s="3">
        <f t="shared" si="13"/>
        <v>7.687164096116107</v>
      </c>
    </row>
    <row r="28" spans="1:24" ht="16.5" customHeight="1">
      <c r="A28" s="8"/>
      <c r="B28" s="15" t="s">
        <v>11</v>
      </c>
      <c r="C28" s="6">
        <f>SUM(C20:C25)</f>
        <v>6982839988.639802</v>
      </c>
      <c r="D28" s="6">
        <f>SUM(D20:D25)</f>
        <v>5570140385.829802</v>
      </c>
      <c r="E28" s="6">
        <f>SUM(E20:E25)</f>
        <v>1412699602.8100002</v>
      </c>
      <c r="F28" s="2">
        <f t="shared" si="11"/>
        <v>55.07672818753344</v>
      </c>
      <c r="G28" s="2">
        <f t="shared" si="11"/>
        <v>43.934145490352236</v>
      </c>
      <c r="H28" s="3">
        <f t="shared" si="11"/>
        <v>11.1425826971812</v>
      </c>
      <c r="I28" s="8"/>
      <c r="J28" s="15" t="s">
        <v>11</v>
      </c>
      <c r="K28" s="6">
        <f>SUM(K20:K25)</f>
        <v>6535174717.017803</v>
      </c>
      <c r="L28" s="6">
        <f>SUM(L20:L25)</f>
        <v>5176047932.505804</v>
      </c>
      <c r="M28" s="6">
        <f>SUM(M20:M25)</f>
        <v>1359126784.5119998</v>
      </c>
      <c r="N28" s="2">
        <f t="shared" si="12"/>
        <v>51.54579542604453</v>
      </c>
      <c r="O28" s="2">
        <f t="shared" si="12"/>
        <v>40.825765093866586</v>
      </c>
      <c r="P28" s="3">
        <f t="shared" si="12"/>
        <v>10.72003033217794</v>
      </c>
      <c r="Q28" s="8"/>
      <c r="R28" s="15" t="s">
        <v>11</v>
      </c>
      <c r="S28" s="24">
        <f t="shared" si="2"/>
        <v>447.6652716219988</v>
      </c>
      <c r="T28" s="6">
        <f>SUM(T20:T25)</f>
        <v>394.09245332399803</v>
      </c>
      <c r="U28" s="6">
        <f>SUM(U20:U25)</f>
        <v>53.57281829800033</v>
      </c>
      <c r="V28" s="2">
        <f t="shared" si="13"/>
        <v>26.34140545994441</v>
      </c>
      <c r="W28" s="2">
        <f t="shared" si="13"/>
        <v>23.189087382407347</v>
      </c>
      <c r="X28" s="3">
        <f t="shared" si="13"/>
        <v>3.152318077537039</v>
      </c>
    </row>
    <row r="29" spans="1:24" ht="16.5" customHeight="1">
      <c r="A29" s="8"/>
      <c r="B29" s="15" t="s">
        <v>12</v>
      </c>
      <c r="C29" s="6">
        <f>SUM(C21:C25)</f>
        <v>6427209171.789001</v>
      </c>
      <c r="D29" s="6">
        <f>SUM(D21:D25)</f>
        <v>5187370516.291</v>
      </c>
      <c r="E29" s="6">
        <f>SUM(E21:E25)</f>
        <v>1239838655.4980001</v>
      </c>
      <c r="F29" s="2">
        <f t="shared" si="11"/>
        <v>50.6942237162732</v>
      </c>
      <c r="G29" s="2">
        <f t="shared" si="11"/>
        <v>40.91507128884347</v>
      </c>
      <c r="H29" s="3">
        <f t="shared" si="11"/>
        <v>9.779152427429723</v>
      </c>
      <c r="I29" s="8"/>
      <c r="J29" s="15" t="s">
        <v>12</v>
      </c>
      <c r="K29" s="6">
        <f>SUM(K21:K25)</f>
        <v>6065205441.322002</v>
      </c>
      <c r="L29" s="6">
        <f>SUM(L21:L25)</f>
        <v>4846490459.710003</v>
      </c>
      <c r="M29" s="6">
        <f>SUM(M21:M25)</f>
        <v>1218714981.6119998</v>
      </c>
      <c r="N29" s="2">
        <f t="shared" si="12"/>
        <v>47.83894118105249</v>
      </c>
      <c r="O29" s="2">
        <f t="shared" si="12"/>
        <v>38.22640045413919</v>
      </c>
      <c r="P29" s="3">
        <f t="shared" si="12"/>
        <v>9.612540726913304</v>
      </c>
      <c r="Q29" s="8"/>
      <c r="R29" s="15" t="s">
        <v>12</v>
      </c>
      <c r="S29" s="24">
        <f t="shared" si="2"/>
        <v>362.00373046699906</v>
      </c>
      <c r="T29" s="6">
        <f>SUM(T21:T25)</f>
        <v>340.8800565809978</v>
      </c>
      <c r="U29" s="6">
        <f>SUM(U21:U25)</f>
        <v>21.123673886000486</v>
      </c>
      <c r="V29" s="2">
        <f t="shared" si="13"/>
        <v>21.300930956054668</v>
      </c>
      <c r="W29" s="2">
        <f t="shared" si="13"/>
        <v>20.05797713786205</v>
      </c>
      <c r="X29" s="3">
        <f t="shared" si="13"/>
        <v>1.2429538181925723</v>
      </c>
    </row>
    <row r="30" spans="1:24" ht="16.5" customHeight="1">
      <c r="A30" s="8"/>
      <c r="B30" s="15" t="s">
        <v>13</v>
      </c>
      <c r="C30" s="6">
        <f>SUM(C22:C25)</f>
        <v>5657300578.274</v>
      </c>
      <c r="D30" s="6">
        <f>SUM(D22:D25)</f>
        <v>4520095228.958</v>
      </c>
      <c r="E30" s="6">
        <f>SUM(E22:E25)</f>
        <v>1137205349.3160002</v>
      </c>
      <c r="F30" s="2">
        <f t="shared" si="11"/>
        <v>44.621616238046876</v>
      </c>
      <c r="G30" s="2">
        <f t="shared" si="11"/>
        <v>35.65197780732482</v>
      </c>
      <c r="H30" s="3">
        <f t="shared" si="11"/>
        <v>8.96963843072206</v>
      </c>
      <c r="I30" s="8"/>
      <c r="J30" s="15" t="s">
        <v>13</v>
      </c>
      <c r="K30" s="6">
        <f>SUM(K22:K25)</f>
        <v>5426559239.646</v>
      </c>
      <c r="L30" s="6">
        <f>SUM(L22:L25)</f>
        <v>4294975357.956001</v>
      </c>
      <c r="M30" s="6">
        <f>SUM(M22:M25)</f>
        <v>1131583881.6899998</v>
      </c>
      <c r="N30" s="2">
        <f t="shared" si="12"/>
        <v>42.801657881573426</v>
      </c>
      <c r="O30" s="2">
        <f t="shared" si="12"/>
        <v>33.87635843684503</v>
      </c>
      <c r="P30" s="3">
        <f t="shared" si="12"/>
        <v>8.925299444728402</v>
      </c>
      <c r="Q30" s="8"/>
      <c r="R30" s="15" t="s">
        <v>13</v>
      </c>
      <c r="S30" s="24">
        <f t="shared" si="2"/>
        <v>230.74133862800025</v>
      </c>
      <c r="T30" s="6">
        <f>SUM(T22:T25)</f>
        <v>225.11987100199946</v>
      </c>
      <c r="U30" s="6">
        <f>SUM(U22:U25)</f>
        <v>5.621467626000527</v>
      </c>
      <c r="V30" s="2">
        <f t="shared" si="13"/>
        <v>13.577222854809017</v>
      </c>
      <c r="W30" s="2">
        <f t="shared" si="13"/>
        <v>13.246445893978622</v>
      </c>
      <c r="X30" s="3">
        <f t="shared" si="13"/>
        <v>0.33077696083037933</v>
      </c>
    </row>
    <row r="31" spans="1:24" ht="16.5" customHeight="1">
      <c r="A31" s="8"/>
      <c r="B31" s="15" t="s">
        <v>14</v>
      </c>
      <c r="C31" s="6">
        <f>SUM(C23:C25)</f>
        <v>5290047719.876</v>
      </c>
      <c r="D31" s="6">
        <f>SUM(D23:D25)</f>
        <v>4249913443.29</v>
      </c>
      <c r="E31" s="6">
        <f>SUM(E23:E25)</f>
        <v>1040134276.5860002</v>
      </c>
      <c r="F31" s="2">
        <f t="shared" si="11"/>
        <v>41.724931523663</v>
      </c>
      <c r="G31" s="2">
        <f t="shared" si="11"/>
        <v>33.52093530962074</v>
      </c>
      <c r="H31" s="3">
        <f t="shared" si="11"/>
        <v>8.203996214042263</v>
      </c>
      <c r="I31" s="8"/>
      <c r="J31" s="15" t="s">
        <v>14</v>
      </c>
      <c r="K31" s="6">
        <f>SUM(K23:K25)</f>
        <v>5078346382.33</v>
      </c>
      <c r="L31" s="6">
        <f>SUM(L23:L25)</f>
        <v>4030350008.090001</v>
      </c>
      <c r="M31" s="6">
        <f>SUM(M23:M25)</f>
        <v>1047996374.2399997</v>
      </c>
      <c r="N31" s="2">
        <f t="shared" si="12"/>
        <v>40.05515002445532</v>
      </c>
      <c r="O31" s="2">
        <f t="shared" si="12"/>
        <v>31.78914199055501</v>
      </c>
      <c r="P31" s="3">
        <f t="shared" si="12"/>
        <v>8.266008033900322</v>
      </c>
      <c r="Q31" s="8"/>
      <c r="R31" s="15" t="s">
        <v>14</v>
      </c>
      <c r="S31" s="24">
        <f t="shared" si="2"/>
        <v>211.70133754600047</v>
      </c>
      <c r="T31" s="6">
        <f>SUM(T23:T25)</f>
        <v>219.56343519999908</v>
      </c>
      <c r="U31" s="6">
        <f>SUM(U23:U25)</f>
        <v>-7.862097653999471</v>
      </c>
      <c r="V31" s="2">
        <f t="shared" si="13"/>
        <v>12.45687597902494</v>
      </c>
      <c r="W31" s="2">
        <f t="shared" si="13"/>
        <v>12.919495519109624</v>
      </c>
      <c r="X31" s="3">
        <f t="shared" si="13"/>
        <v>-0.4626195400847367</v>
      </c>
    </row>
    <row r="32" spans="1:24" ht="16.5" customHeight="1">
      <c r="A32" s="8"/>
      <c r="B32" s="15" t="s">
        <v>15</v>
      </c>
      <c r="C32" s="24">
        <f>SUM(C24:C25)</f>
        <v>4288953091.646001</v>
      </c>
      <c r="D32" s="6">
        <f>SUM(D24:D25)</f>
        <v>3327966320.59</v>
      </c>
      <c r="E32" s="6">
        <f>SUM(E24:E25)</f>
        <v>960986771.0560002</v>
      </c>
      <c r="F32" s="2">
        <f t="shared" si="11"/>
        <v>33.82885817546593</v>
      </c>
      <c r="G32" s="2">
        <f t="shared" si="11"/>
        <v>26.24913312557592</v>
      </c>
      <c r="H32" s="3">
        <f t="shared" si="11"/>
        <v>7.579725049890006</v>
      </c>
      <c r="I32" s="8"/>
      <c r="J32" s="15" t="s">
        <v>15</v>
      </c>
      <c r="K32" s="24">
        <f>SUM(K24:K25)</f>
        <v>4057503503.790001</v>
      </c>
      <c r="L32" s="6">
        <f>SUM(L24:L25)</f>
        <v>3084471655.060001</v>
      </c>
      <c r="M32" s="6">
        <f>SUM(M24:M25)</f>
        <v>973031848.7299997</v>
      </c>
      <c r="N32" s="2">
        <f t="shared" si="12"/>
        <v>32.00331354603148</v>
      </c>
      <c r="O32" s="2">
        <f t="shared" si="12"/>
        <v>24.328583674302802</v>
      </c>
      <c r="P32" s="3">
        <f t="shared" si="12"/>
        <v>7.674729871728665</v>
      </c>
      <c r="Q32" s="8"/>
      <c r="R32" s="15" t="s">
        <v>15</v>
      </c>
      <c r="S32" s="24">
        <f t="shared" si="2"/>
        <v>231.44958785599994</v>
      </c>
      <c r="T32" s="6">
        <f>SUM(T24:T25)</f>
        <v>243.49466552999925</v>
      </c>
      <c r="U32" s="6">
        <f>SUM(U24:U25)</f>
        <v>-12.045077673999495</v>
      </c>
      <c r="V32" s="2">
        <f t="shared" si="13"/>
        <v>13.618897474807651</v>
      </c>
      <c r="W32" s="2">
        <f t="shared" si="13"/>
        <v>14.327650855783002</v>
      </c>
      <c r="X32" s="3">
        <f t="shared" si="13"/>
        <v>-0.7087533809753607</v>
      </c>
    </row>
    <row r="33" spans="1:24" ht="16.5" customHeight="1">
      <c r="A33" s="8"/>
      <c r="B33" s="25" t="s">
        <v>86</v>
      </c>
      <c r="C33" s="6">
        <f>D33+E33</f>
        <v>5785847175.830881</v>
      </c>
      <c r="D33" s="6">
        <v>2069213170.0389085</v>
      </c>
      <c r="E33" s="6">
        <v>3716634005.791972</v>
      </c>
      <c r="F33" s="2">
        <f t="shared" si="11"/>
        <v>45.63551975360655</v>
      </c>
      <c r="G33" s="2">
        <f t="shared" si="11"/>
        <v>16.320793762094624</v>
      </c>
      <c r="H33" s="3">
        <f t="shared" si="11"/>
        <v>29.314725991511924</v>
      </c>
      <c r="I33" s="8"/>
      <c r="J33" s="25" t="s">
        <v>108</v>
      </c>
      <c r="K33" s="6">
        <f>L33+M33</f>
        <v>4520670934.411737</v>
      </c>
      <c r="L33" s="6">
        <v>1618797717.969209</v>
      </c>
      <c r="M33" s="6">
        <v>2901873216.4425282</v>
      </c>
      <c r="N33" s="2">
        <f t="shared" si="12"/>
        <v>35.65651864928069</v>
      </c>
      <c r="O33" s="2">
        <f t="shared" si="12"/>
        <v>12.768169118616274</v>
      </c>
      <c r="P33" s="3">
        <f t="shared" si="12"/>
        <v>22.888349530664414</v>
      </c>
      <c r="Q33" s="8"/>
      <c r="R33" s="25" t="s">
        <v>108</v>
      </c>
      <c r="S33" s="24">
        <f t="shared" si="2"/>
        <v>1265.1762414191437</v>
      </c>
      <c r="T33" s="6">
        <f aca="true" t="shared" si="14" ref="T33:U36">(D33-L33)/1000000</f>
        <v>450.41545206969954</v>
      </c>
      <c r="U33" s="6">
        <f t="shared" si="14"/>
        <v>814.7607893494439</v>
      </c>
      <c r="V33" s="2">
        <f t="shared" si="13"/>
        <v>74.44517693490093</v>
      </c>
      <c r="W33" s="2">
        <f t="shared" si="13"/>
        <v>26.503230874720092</v>
      </c>
      <c r="X33" s="3">
        <f t="shared" si="13"/>
        <v>47.941946060180825</v>
      </c>
    </row>
    <row r="34" spans="1:24" ht="16.5" customHeight="1">
      <c r="A34" s="8"/>
      <c r="B34" s="15" t="s">
        <v>87</v>
      </c>
      <c r="C34" s="6">
        <f>D34+E34</f>
        <v>1241799911.7398002</v>
      </c>
      <c r="D34" s="6">
        <v>992425206.8638003</v>
      </c>
      <c r="E34" s="6">
        <v>249374704.87599993</v>
      </c>
      <c r="F34" s="2">
        <f t="shared" si="11"/>
        <v>9.794621717448035</v>
      </c>
      <c r="G34" s="2">
        <f t="shared" si="11"/>
        <v>7.827693811374502</v>
      </c>
      <c r="H34" s="3">
        <f t="shared" si="11"/>
        <v>1.9669279060735327</v>
      </c>
      <c r="I34" s="8"/>
      <c r="J34" s="15" t="s">
        <v>109</v>
      </c>
      <c r="K34" s="6">
        <f>L34+M34</f>
        <v>1038418595.1518012</v>
      </c>
      <c r="L34" s="6">
        <v>832515922.2978014</v>
      </c>
      <c r="M34" s="6">
        <v>205902672.85399982</v>
      </c>
      <c r="N34" s="2">
        <f t="shared" si="12"/>
        <v>8.190463880470036</v>
      </c>
      <c r="O34" s="2">
        <f t="shared" si="12"/>
        <v>6.566418998399724</v>
      </c>
      <c r="P34" s="3">
        <f t="shared" si="12"/>
        <v>1.6240448820703093</v>
      </c>
      <c r="Q34" s="8"/>
      <c r="R34" s="15" t="s">
        <v>109</v>
      </c>
      <c r="S34" s="24">
        <f t="shared" si="2"/>
        <v>203.38131658799898</v>
      </c>
      <c r="T34" s="6">
        <f t="shared" si="14"/>
        <v>159.90928456599892</v>
      </c>
      <c r="U34" s="6">
        <f t="shared" si="14"/>
        <v>43.47203202200011</v>
      </c>
      <c r="V34" s="2">
        <f t="shared" si="13"/>
        <v>11.967311432961585</v>
      </c>
      <c r="W34" s="2">
        <f t="shared" si="13"/>
        <v>9.409341239048247</v>
      </c>
      <c r="X34" s="3">
        <f t="shared" si="13"/>
        <v>2.5579701939133392</v>
      </c>
    </row>
    <row r="35" spans="1:24" ht="16.5" customHeight="1">
      <c r="A35" s="8"/>
      <c r="B35" s="15" t="s">
        <v>88</v>
      </c>
      <c r="C35" s="6">
        <f>D35+E35</f>
        <v>361170749.60800004</v>
      </c>
      <c r="D35" s="6">
        <v>265127372.57800004</v>
      </c>
      <c r="E35" s="6">
        <v>96043377.03000002</v>
      </c>
      <c r="F35" s="2">
        <f t="shared" si="11"/>
        <v>2.8487124490621945</v>
      </c>
      <c r="G35" s="2">
        <f t="shared" si="11"/>
        <v>2.091176120075727</v>
      </c>
      <c r="H35" s="3">
        <f t="shared" si="11"/>
        <v>0.7575363289864677</v>
      </c>
      <c r="I35" s="8"/>
      <c r="J35" s="15" t="s">
        <v>110</v>
      </c>
      <c r="K35" s="6">
        <f>L35+M35</f>
        <v>341917565.456</v>
      </c>
      <c r="L35" s="6">
        <v>259311558.80599993</v>
      </c>
      <c r="M35" s="6">
        <v>82606006.65</v>
      </c>
      <c r="N35" s="2">
        <f t="shared" si="12"/>
        <v>2.6968541232220815</v>
      </c>
      <c r="O35" s="2">
        <f t="shared" si="12"/>
        <v>2.0453042406067894</v>
      </c>
      <c r="P35" s="3">
        <f t="shared" si="12"/>
        <v>0.651549882615292</v>
      </c>
      <c r="Q35" s="8"/>
      <c r="R35" s="15" t="s">
        <v>110</v>
      </c>
      <c r="S35" s="24">
        <f t="shared" si="2"/>
        <v>19.25318415200007</v>
      </c>
      <c r="T35" s="6">
        <f>(D35-L35)/1000000</f>
        <v>5.815813772000104</v>
      </c>
      <c r="U35" s="6">
        <f t="shared" si="14"/>
        <v>13.43737038000001</v>
      </c>
      <c r="V35" s="2">
        <f t="shared" si="13"/>
        <v>1.1328909394853486</v>
      </c>
      <c r="W35" s="2">
        <f t="shared" si="13"/>
        <v>0.34221262706556393</v>
      </c>
      <c r="X35" s="3">
        <f t="shared" si="13"/>
        <v>0.7906783124197869</v>
      </c>
    </row>
    <row r="36" spans="1:24" ht="16.5" customHeight="1">
      <c r="A36" s="8"/>
      <c r="B36" s="17" t="s">
        <v>89</v>
      </c>
      <c r="C36" s="18">
        <f>D36+E36</f>
        <v>5289567786.716002</v>
      </c>
      <c r="D36" s="7">
        <v>4249530710.1300025</v>
      </c>
      <c r="E36" s="7">
        <v>1040037076.586</v>
      </c>
      <c r="F36" s="4">
        <f t="shared" si="11"/>
        <v>41.721146079883056</v>
      </c>
      <c r="G36" s="4">
        <f t="shared" si="11"/>
        <v>33.51791652496352</v>
      </c>
      <c r="H36" s="5">
        <f t="shared" si="11"/>
        <v>8.203229554919536</v>
      </c>
      <c r="I36" s="8"/>
      <c r="J36" s="17" t="s">
        <v>111</v>
      </c>
      <c r="K36" s="18">
        <f>L36+M36</f>
        <v>5077904777.170004</v>
      </c>
      <c r="L36" s="7">
        <v>4030003934.9300036</v>
      </c>
      <c r="M36" s="7">
        <v>1047900842.24</v>
      </c>
      <c r="N36" s="4">
        <f t="shared" si="12"/>
        <v>40.05166689045785</v>
      </c>
      <c r="O36" s="4">
        <f t="shared" si="12"/>
        <v>31.78641235943111</v>
      </c>
      <c r="P36" s="5">
        <f t="shared" si="12"/>
        <v>8.26525453102674</v>
      </c>
      <c r="Q36" s="8"/>
      <c r="R36" s="17" t="s">
        <v>111</v>
      </c>
      <c r="S36" s="18">
        <f t="shared" si="2"/>
        <v>211.66300954599856</v>
      </c>
      <c r="T36" s="7">
        <f t="shared" si="14"/>
        <v>219.52677519999887</v>
      </c>
      <c r="U36" s="7">
        <f t="shared" si="14"/>
        <v>-7.863765654000044</v>
      </c>
      <c r="V36" s="4">
        <f t="shared" si="13"/>
        <v>12.454620692647998</v>
      </c>
      <c r="W36" s="4">
        <f t="shared" si="13"/>
        <v>12.917338380762333</v>
      </c>
      <c r="X36" s="5">
        <f t="shared" si="13"/>
        <v>-0.4627176881143194</v>
      </c>
    </row>
    <row r="37" spans="1:24" ht="6.75" customHeight="1">
      <c r="A37" s="8"/>
      <c r="B37" s="19"/>
      <c r="C37" s="6"/>
      <c r="D37" s="6"/>
      <c r="E37" s="6"/>
      <c r="F37" s="2"/>
      <c r="G37" s="2"/>
      <c r="H37" s="2"/>
      <c r="I37" s="8"/>
      <c r="J37" s="19"/>
      <c r="K37" s="6"/>
      <c r="L37" s="6"/>
      <c r="M37" s="6"/>
      <c r="N37" s="2"/>
      <c r="O37" s="2"/>
      <c r="P37" s="2"/>
      <c r="Q37" s="8"/>
      <c r="R37" s="19"/>
      <c r="S37" s="6"/>
      <c r="T37" s="6"/>
      <c r="U37" s="6"/>
      <c r="V37" s="2"/>
      <c r="W37" s="2"/>
      <c r="X37" s="2"/>
    </row>
    <row r="38" spans="1:24" ht="12" customHeight="1">
      <c r="A38" s="8"/>
      <c r="B38" s="19"/>
      <c r="C38" s="8"/>
      <c r="D38" s="8"/>
      <c r="E38" s="8"/>
      <c r="F38" s="8"/>
      <c r="G38" s="8"/>
      <c r="H38" s="8"/>
      <c r="I38" s="8"/>
      <c r="J38" s="19"/>
      <c r="K38" s="8"/>
      <c r="L38" s="8"/>
      <c r="M38" s="8"/>
      <c r="N38" s="8"/>
      <c r="O38" s="8"/>
      <c r="P38" s="8"/>
      <c r="Q38" s="8"/>
      <c r="R38" s="28" t="s">
        <v>112</v>
      </c>
      <c r="S38" s="8"/>
      <c r="T38" s="8"/>
      <c r="U38" s="8"/>
      <c r="V38" s="8"/>
      <c r="W38" s="8"/>
      <c r="X38" s="8"/>
    </row>
    <row r="39" spans="1:24" ht="12" customHeight="1">
      <c r="A39" s="8"/>
      <c r="B39" s="19"/>
      <c r="C39" s="8"/>
      <c r="D39" s="8"/>
      <c r="E39" s="8"/>
      <c r="F39" s="8"/>
      <c r="G39" s="8"/>
      <c r="H39" s="8"/>
      <c r="I39" s="8"/>
      <c r="J39" s="19"/>
      <c r="K39" s="8"/>
      <c r="L39" s="8"/>
      <c r="M39" s="8"/>
      <c r="N39" s="8"/>
      <c r="O39" s="8"/>
      <c r="P39" s="8"/>
      <c r="Q39" s="8"/>
      <c r="R39" s="28"/>
      <c r="S39" s="8"/>
      <c r="T39" s="8"/>
      <c r="U39" s="8"/>
      <c r="V39" s="8"/>
      <c r="W39" s="8"/>
      <c r="X39" s="8"/>
    </row>
    <row r="40" spans="10:21" ht="12" customHeight="1">
      <c r="J40" s="19"/>
      <c r="L40" s="35"/>
      <c r="M40" s="35"/>
      <c r="N40" s="35"/>
      <c r="O40" s="27"/>
      <c r="P40" s="27"/>
      <c r="R40" s="28"/>
      <c r="S40" s="32"/>
      <c r="T40" s="32"/>
      <c r="U40" s="32"/>
    </row>
    <row r="41" spans="3:18" ht="15">
      <c r="C41" s="29"/>
      <c r="D41" s="36"/>
      <c r="E41" s="36"/>
      <c r="F41" s="27"/>
      <c r="L41" s="37"/>
      <c r="M41" s="38"/>
      <c r="N41" s="38"/>
      <c r="O41" s="27"/>
      <c r="P41" s="27"/>
      <c r="R41" s="19"/>
    </row>
    <row r="42" spans="3:16" ht="14.25">
      <c r="C42" s="30"/>
      <c r="D42" s="39"/>
      <c r="E42" s="39"/>
      <c r="F42" s="27"/>
      <c r="L42" s="37"/>
      <c r="M42" s="38"/>
      <c r="N42" s="38"/>
      <c r="O42" s="27"/>
      <c r="P42" s="27"/>
    </row>
    <row r="43" spans="3:16" ht="14.25">
      <c r="C43" s="30"/>
      <c r="D43" s="39"/>
      <c r="E43" s="39"/>
      <c r="F43" s="27"/>
      <c r="L43" s="27"/>
      <c r="M43" s="27"/>
      <c r="N43" s="27"/>
      <c r="O43" s="27"/>
      <c r="P43" s="27"/>
    </row>
    <row r="44" spans="3:13" ht="12.75">
      <c r="C44" s="27"/>
      <c r="D44" s="31"/>
      <c r="E44" s="31"/>
      <c r="F44" s="27"/>
      <c r="K44" s="35"/>
      <c r="L44" s="35"/>
      <c r="M44" s="35"/>
    </row>
    <row r="45" spans="11:13" ht="12.75">
      <c r="K45" s="38"/>
      <c r="L45" s="38"/>
      <c r="M45" s="38"/>
    </row>
    <row r="46" spans="11:13" ht="12.75">
      <c r="K46" s="38"/>
      <c r="L46" s="38"/>
      <c r="M46" s="38"/>
    </row>
    <row r="47" spans="11:13" ht="12.75">
      <c r="K47" s="38"/>
      <c r="L47" s="38"/>
      <c r="M47" s="38"/>
    </row>
    <row r="48" spans="11:13" ht="12.75">
      <c r="K48" s="38"/>
      <c r="L48" s="38"/>
      <c r="M48" s="38"/>
    </row>
    <row r="49" spans="11:13" ht="12.75">
      <c r="K49" s="38"/>
      <c r="L49" s="38"/>
      <c r="M49" s="38"/>
    </row>
    <row r="50" spans="11:13" ht="12.75">
      <c r="K50" s="38"/>
      <c r="L50" s="38"/>
      <c r="M50" s="38"/>
    </row>
    <row r="51" spans="11:13" ht="12.75">
      <c r="K51" s="38"/>
      <c r="L51" s="38"/>
      <c r="M51" s="38"/>
    </row>
    <row r="52" spans="11:13" ht="12.75">
      <c r="K52" s="38"/>
      <c r="L52" s="38"/>
      <c r="M52" s="38"/>
    </row>
    <row r="53" spans="11:13" ht="12.75">
      <c r="K53" s="38"/>
      <c r="L53" s="38"/>
      <c r="M53" s="38"/>
    </row>
    <row r="54" spans="11:13" ht="12.75">
      <c r="K54" s="38"/>
      <c r="L54" s="38"/>
      <c r="M54" s="38"/>
    </row>
    <row r="55" spans="11:13" ht="12.75">
      <c r="K55" s="38"/>
      <c r="L55" s="38"/>
      <c r="M55" s="38"/>
    </row>
    <row r="56" spans="11:13" ht="12.75">
      <c r="K56" s="38"/>
      <c r="L56" s="38"/>
      <c r="M56" s="38"/>
    </row>
    <row r="57" spans="11:13" ht="12.75">
      <c r="K57" s="38"/>
      <c r="L57" s="38"/>
      <c r="M57" s="38"/>
    </row>
    <row r="58" spans="11:13" ht="12.75">
      <c r="K58" s="38"/>
      <c r="L58" s="38"/>
      <c r="M58" s="38"/>
    </row>
    <row r="59" spans="11:13" ht="12.75">
      <c r="K59" s="38"/>
      <c r="L59" s="38"/>
      <c r="M59" s="38"/>
    </row>
  </sheetData>
  <sheetProtection/>
  <mergeCells count="6">
    <mergeCell ref="R5:R7"/>
    <mergeCell ref="S5:X5"/>
    <mergeCell ref="B5:B7"/>
    <mergeCell ref="C5:H5"/>
    <mergeCell ref="J5:J7"/>
    <mergeCell ref="K5:P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&amp;C&amp;"Arial Unicode MS,標準"V-7-1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O42"/>
  <sheetViews>
    <sheetView showGridLines="0" workbookViewId="0" topLeftCell="AH1">
      <selection activeCell="AH1" sqref="AH1"/>
    </sheetView>
  </sheetViews>
  <sheetFormatPr defaultColWidth="9.140625" defaultRowHeight="12.75"/>
  <cols>
    <col min="1" max="1" width="3.7109375" style="1" customWidth="1"/>
    <col min="2" max="2" width="18.421875" style="1" customWidth="1"/>
    <col min="3" max="3" width="16.8515625" style="1" customWidth="1"/>
    <col min="4" max="4" width="15.00390625" style="1" customWidth="1"/>
    <col min="5" max="5" width="15.421875" style="1" customWidth="1"/>
    <col min="6" max="8" width="10.7109375" style="1" customWidth="1"/>
    <col min="9" max="9" width="2.57421875" style="1" customWidth="1"/>
    <col min="10" max="10" width="1.7109375" style="27" customWidth="1"/>
    <col min="11" max="11" width="18.421875" style="1" customWidth="1"/>
    <col min="12" max="12" width="16.00390625" style="1" customWidth="1"/>
    <col min="13" max="13" width="14.7109375" style="1" customWidth="1"/>
    <col min="14" max="14" width="14.8515625" style="1" customWidth="1"/>
    <col min="15" max="17" width="10.7109375" style="1" customWidth="1"/>
    <col min="18" max="18" width="3.00390625" style="1" customWidth="1"/>
    <col min="19" max="19" width="2.7109375" style="27" customWidth="1"/>
    <col min="20" max="20" width="2.7109375" style="1" customWidth="1"/>
    <col min="21" max="21" width="18.421875" style="1" customWidth="1"/>
    <col min="22" max="22" width="15.00390625" style="1" customWidth="1"/>
    <col min="23" max="23" width="13.7109375" style="1" customWidth="1"/>
    <col min="24" max="24" width="13.57421875" style="1" customWidth="1"/>
    <col min="25" max="27" width="10.7109375" style="1" customWidth="1"/>
    <col min="28" max="28" width="2.7109375" style="1" customWidth="1"/>
    <col min="29" max="29" width="16.140625" style="1" customWidth="1"/>
    <col min="30" max="30" width="18.7109375" style="1" customWidth="1"/>
    <col min="31" max="31" width="17.00390625" style="1" customWidth="1"/>
    <col min="32" max="32" width="16.57421875" style="1" customWidth="1"/>
    <col min="33" max="33" width="15.140625" style="1" customWidth="1"/>
    <col min="34" max="34" width="2.421875" style="1" customWidth="1"/>
    <col min="35" max="35" width="17.28125" style="1" customWidth="1"/>
    <col min="36" max="36" width="12.8515625" style="1" customWidth="1"/>
    <col min="37" max="37" width="13.00390625" style="1" customWidth="1"/>
    <col min="38" max="38" width="11.8515625" style="1" customWidth="1"/>
    <col min="39" max="39" width="12.28125" style="1" customWidth="1"/>
    <col min="40" max="40" width="11.8515625" style="1" customWidth="1"/>
    <col min="41" max="41" width="12.28125" style="1" customWidth="1"/>
    <col min="42" max="16384" width="9.140625" style="1" customWidth="1"/>
  </cols>
  <sheetData>
    <row r="1" spans="1:33" ht="15" customHeight="1">
      <c r="A1" s="8"/>
      <c r="B1" s="8"/>
      <c r="C1" s="8"/>
      <c r="D1" s="8"/>
      <c r="E1" s="8"/>
      <c r="F1" s="8"/>
      <c r="G1" s="8"/>
      <c r="H1" s="8"/>
      <c r="J1" s="26"/>
      <c r="K1" s="8"/>
      <c r="L1" s="8"/>
      <c r="M1" s="8"/>
      <c r="N1" s="8"/>
      <c r="O1" s="8"/>
      <c r="P1" s="8"/>
      <c r="Q1" s="8"/>
      <c r="R1" s="8"/>
      <c r="S1" s="26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41" ht="15" customHeight="1">
      <c r="A2" s="8"/>
      <c r="B2" s="9" t="s">
        <v>143</v>
      </c>
      <c r="C2" s="9"/>
      <c r="D2" s="9"/>
      <c r="E2" s="9"/>
      <c r="F2" s="9"/>
      <c r="G2" s="9"/>
      <c r="H2" s="9"/>
      <c r="J2" s="26"/>
      <c r="K2" s="9" t="s">
        <v>144</v>
      </c>
      <c r="L2" s="9"/>
      <c r="M2" s="9"/>
      <c r="N2" s="9"/>
      <c r="O2" s="9"/>
      <c r="P2" s="9"/>
      <c r="Q2" s="9"/>
      <c r="R2" s="9"/>
      <c r="S2" s="26"/>
      <c r="T2" s="8"/>
      <c r="U2" s="9" t="s">
        <v>145</v>
      </c>
      <c r="V2" s="9"/>
      <c r="W2" s="9"/>
      <c r="X2" s="9"/>
      <c r="Y2" s="53"/>
      <c r="Z2" s="53"/>
      <c r="AA2" s="9"/>
      <c r="AB2" s="8"/>
      <c r="AC2" s="9" t="s">
        <v>147</v>
      </c>
      <c r="AD2" s="9"/>
      <c r="AE2" s="9"/>
      <c r="AF2" s="9"/>
      <c r="AG2" s="9"/>
      <c r="AI2" s="9" t="s">
        <v>129</v>
      </c>
      <c r="AJ2" s="9"/>
      <c r="AK2" s="9"/>
      <c r="AL2" s="9"/>
      <c r="AM2" s="9"/>
      <c r="AN2" s="9"/>
      <c r="AO2" s="9"/>
    </row>
    <row r="3" spans="1:41" ht="15" customHeight="1">
      <c r="A3" s="8"/>
      <c r="B3" s="9" t="s">
        <v>43</v>
      </c>
      <c r="C3" s="9"/>
      <c r="D3" s="9"/>
      <c r="E3" s="9"/>
      <c r="F3" s="9"/>
      <c r="G3" s="9"/>
      <c r="H3" s="9"/>
      <c r="J3" s="26"/>
      <c r="K3" s="9" t="s">
        <v>59</v>
      </c>
      <c r="L3" s="9"/>
      <c r="M3" s="9"/>
      <c r="N3" s="9"/>
      <c r="O3" s="9"/>
      <c r="P3" s="9"/>
      <c r="Q3" s="9"/>
      <c r="R3" s="9"/>
      <c r="S3" s="26"/>
      <c r="T3" s="8"/>
      <c r="U3" s="9" t="s">
        <v>29</v>
      </c>
      <c r="V3" s="9"/>
      <c r="W3" s="9"/>
      <c r="X3" s="9"/>
      <c r="Y3" s="9"/>
      <c r="Z3" s="9"/>
      <c r="AA3" s="9"/>
      <c r="AB3" s="8"/>
      <c r="AC3" s="9" t="s">
        <v>124</v>
      </c>
      <c r="AD3" s="9"/>
      <c r="AE3" s="9"/>
      <c r="AF3" s="9"/>
      <c r="AG3" s="9"/>
      <c r="AI3" s="9" t="s">
        <v>126</v>
      </c>
      <c r="AJ3" s="9"/>
      <c r="AK3" s="9"/>
      <c r="AL3" s="9"/>
      <c r="AM3" s="9"/>
      <c r="AN3" s="9"/>
      <c r="AO3" s="9"/>
    </row>
    <row r="4" spans="1:41" ht="15" customHeight="1">
      <c r="A4" s="8"/>
      <c r="B4" s="9"/>
      <c r="C4" s="9"/>
      <c r="D4" s="9"/>
      <c r="E4" s="9"/>
      <c r="F4" s="9"/>
      <c r="G4" s="9"/>
      <c r="H4" s="9"/>
      <c r="J4" s="26"/>
      <c r="K4" s="9"/>
      <c r="L4" s="9"/>
      <c r="M4" s="9"/>
      <c r="N4" s="9"/>
      <c r="O4" s="9"/>
      <c r="P4" s="9"/>
      <c r="Q4" s="9"/>
      <c r="R4" s="9"/>
      <c r="S4" s="26"/>
      <c r="T4" s="8"/>
      <c r="U4" s="9"/>
      <c r="V4" s="9"/>
      <c r="W4" s="9"/>
      <c r="X4" s="9"/>
      <c r="Y4" s="9"/>
      <c r="Z4" s="9"/>
      <c r="AA4" s="9"/>
      <c r="AB4" s="8"/>
      <c r="AC4" s="9"/>
      <c r="AD4" s="9"/>
      <c r="AE4" s="9"/>
      <c r="AF4" s="9"/>
      <c r="AG4" s="9"/>
      <c r="AI4" s="9"/>
      <c r="AJ4" s="9"/>
      <c r="AK4" s="9"/>
      <c r="AL4" s="9"/>
      <c r="AM4" s="9"/>
      <c r="AN4" s="9"/>
      <c r="AO4" s="9"/>
    </row>
    <row r="5" spans="1:41" ht="15" customHeight="1">
      <c r="A5" s="8"/>
      <c r="B5" s="54" t="s">
        <v>5</v>
      </c>
      <c r="C5" s="57" t="s">
        <v>16</v>
      </c>
      <c r="D5" s="58"/>
      <c r="E5" s="58"/>
      <c r="F5" s="58"/>
      <c r="G5" s="58"/>
      <c r="H5" s="59"/>
      <c r="J5" s="26"/>
      <c r="K5" s="54" t="s">
        <v>5</v>
      </c>
      <c r="L5" s="57" t="s">
        <v>16</v>
      </c>
      <c r="M5" s="58"/>
      <c r="N5" s="58"/>
      <c r="O5" s="58"/>
      <c r="P5" s="58"/>
      <c r="Q5" s="59"/>
      <c r="R5" s="40"/>
      <c r="S5" s="26"/>
      <c r="T5" s="8"/>
      <c r="U5" s="54" t="s">
        <v>5</v>
      </c>
      <c r="V5" s="57" t="s">
        <v>16</v>
      </c>
      <c r="W5" s="58"/>
      <c r="X5" s="58"/>
      <c r="Y5" s="58"/>
      <c r="Z5" s="58"/>
      <c r="AA5" s="59"/>
      <c r="AB5" s="8"/>
      <c r="AC5" s="54" t="s">
        <v>5</v>
      </c>
      <c r="AD5" s="57" t="s">
        <v>16</v>
      </c>
      <c r="AE5" s="58"/>
      <c r="AF5" s="59"/>
      <c r="AG5" s="40"/>
      <c r="AI5" s="54" t="s">
        <v>5</v>
      </c>
      <c r="AJ5" s="57" t="s">
        <v>16</v>
      </c>
      <c r="AK5" s="58"/>
      <c r="AL5" s="58"/>
      <c r="AM5" s="58"/>
      <c r="AN5" s="58"/>
      <c r="AO5" s="59"/>
    </row>
    <row r="6" spans="1:41" ht="29.25" customHeight="1">
      <c r="A6" s="8"/>
      <c r="B6" s="55"/>
      <c r="C6" s="10" t="s">
        <v>17</v>
      </c>
      <c r="D6" s="11" t="s">
        <v>6</v>
      </c>
      <c r="E6" s="12" t="s">
        <v>7</v>
      </c>
      <c r="F6" s="13" t="s">
        <v>17</v>
      </c>
      <c r="G6" s="11" t="s">
        <v>6</v>
      </c>
      <c r="H6" s="12" t="s">
        <v>7</v>
      </c>
      <c r="J6" s="26"/>
      <c r="K6" s="55"/>
      <c r="L6" s="10" t="s">
        <v>17</v>
      </c>
      <c r="M6" s="11" t="s">
        <v>6</v>
      </c>
      <c r="N6" s="12" t="s">
        <v>7</v>
      </c>
      <c r="O6" s="13" t="s">
        <v>17</v>
      </c>
      <c r="P6" s="11" t="s">
        <v>6</v>
      </c>
      <c r="Q6" s="12" t="s">
        <v>7</v>
      </c>
      <c r="R6" s="40"/>
      <c r="S6" s="26"/>
      <c r="T6" s="8"/>
      <c r="U6" s="55"/>
      <c r="V6" s="10" t="s">
        <v>17</v>
      </c>
      <c r="W6" s="11" t="s">
        <v>6</v>
      </c>
      <c r="X6" s="12" t="s">
        <v>7</v>
      </c>
      <c r="Y6" s="13" t="s">
        <v>17</v>
      </c>
      <c r="Z6" s="11" t="s">
        <v>6</v>
      </c>
      <c r="AA6" s="12" t="s">
        <v>7</v>
      </c>
      <c r="AB6" s="8"/>
      <c r="AC6" s="55"/>
      <c r="AD6" s="13" t="s">
        <v>17</v>
      </c>
      <c r="AE6" s="11" t="s">
        <v>6</v>
      </c>
      <c r="AF6" s="12" t="s">
        <v>7</v>
      </c>
      <c r="AG6" s="40"/>
      <c r="AI6" s="55"/>
      <c r="AJ6" s="10" t="s">
        <v>17</v>
      </c>
      <c r="AK6" s="11" t="s">
        <v>6</v>
      </c>
      <c r="AL6" s="12" t="s">
        <v>7</v>
      </c>
      <c r="AM6" s="13" t="s">
        <v>17</v>
      </c>
      <c r="AN6" s="11" t="s">
        <v>6</v>
      </c>
      <c r="AO6" s="12" t="s">
        <v>7</v>
      </c>
    </row>
    <row r="7" spans="1:41" ht="15" customHeight="1">
      <c r="A7" s="8"/>
      <c r="B7" s="56"/>
      <c r="C7" s="20"/>
      <c r="D7" s="20" t="s">
        <v>99</v>
      </c>
      <c r="E7" s="21"/>
      <c r="F7" s="14"/>
      <c r="G7" s="20" t="s">
        <v>44</v>
      </c>
      <c r="H7" s="21"/>
      <c r="J7" s="26"/>
      <c r="K7" s="56"/>
      <c r="L7" s="20"/>
      <c r="M7" s="20" t="s">
        <v>99</v>
      </c>
      <c r="N7" s="21"/>
      <c r="O7" s="14"/>
      <c r="P7" s="20" t="s">
        <v>44</v>
      </c>
      <c r="Q7" s="21"/>
      <c r="R7" s="40"/>
      <c r="S7" s="26"/>
      <c r="T7" s="8"/>
      <c r="U7" s="56"/>
      <c r="V7" s="20"/>
      <c r="W7" s="20" t="s">
        <v>99</v>
      </c>
      <c r="X7" s="21"/>
      <c r="Y7" s="14"/>
      <c r="Z7" s="20" t="s">
        <v>91</v>
      </c>
      <c r="AA7" s="21"/>
      <c r="AB7" s="8"/>
      <c r="AC7" s="56"/>
      <c r="AD7" s="14"/>
      <c r="AE7" s="20" t="s">
        <v>149</v>
      </c>
      <c r="AF7" s="21"/>
      <c r="AG7" s="40"/>
      <c r="AI7" s="56"/>
      <c r="AJ7" s="20"/>
      <c r="AK7" s="20" t="s">
        <v>148</v>
      </c>
      <c r="AL7" s="21"/>
      <c r="AM7" s="14"/>
      <c r="AN7" s="20" t="s">
        <v>91</v>
      </c>
      <c r="AO7" s="21"/>
    </row>
    <row r="8" spans="1:41" ht="6.75" customHeight="1">
      <c r="A8" s="8"/>
      <c r="B8" s="15"/>
      <c r="C8" s="6"/>
      <c r="D8" s="6"/>
      <c r="E8" s="6"/>
      <c r="F8" s="22"/>
      <c r="G8" s="22"/>
      <c r="H8" s="23"/>
      <c r="J8" s="26"/>
      <c r="K8" s="15"/>
      <c r="L8" s="6"/>
      <c r="M8" s="6"/>
      <c r="N8" s="6"/>
      <c r="O8" s="22"/>
      <c r="P8" s="22"/>
      <c r="Q8" s="23"/>
      <c r="R8" s="2"/>
      <c r="S8" s="26"/>
      <c r="T8" s="8"/>
      <c r="U8" s="15"/>
      <c r="V8" s="6"/>
      <c r="W8" s="6"/>
      <c r="X8" s="6"/>
      <c r="Y8" s="22"/>
      <c r="Z8" s="22"/>
      <c r="AA8" s="23"/>
      <c r="AB8" s="8"/>
      <c r="AC8" s="15"/>
      <c r="AD8" s="24"/>
      <c r="AE8" s="6"/>
      <c r="AF8" s="43"/>
      <c r="AG8" s="6"/>
      <c r="AI8" s="15"/>
      <c r="AJ8" s="41"/>
      <c r="AK8" s="42"/>
      <c r="AL8" s="42"/>
      <c r="AM8" s="22"/>
      <c r="AN8" s="22"/>
      <c r="AO8" s="23"/>
    </row>
    <row r="9" spans="1:41" ht="15">
      <c r="A9" s="8"/>
      <c r="B9" s="15" t="s">
        <v>45</v>
      </c>
      <c r="C9" s="6">
        <f>SUM(C11:C25)</f>
        <v>12677710006.644613</v>
      </c>
      <c r="D9" s="6">
        <f>SUM(D11:D25)</f>
        <v>7575936426.860685</v>
      </c>
      <c r="E9" s="6">
        <f>SUM(E11:E25)</f>
        <v>5101773579.783928</v>
      </c>
      <c r="F9" s="2">
        <f>C9/$C$9*100</f>
        <v>100</v>
      </c>
      <c r="G9" s="2">
        <f>D9/$C$9*100</f>
        <v>59.75792491617179</v>
      </c>
      <c r="H9" s="3">
        <f>E9/$C$9*100</f>
        <v>40.24207508382821</v>
      </c>
      <c r="J9" s="26"/>
      <c r="K9" s="15" t="s">
        <v>30</v>
      </c>
      <c r="L9" s="6">
        <f>SUM(L11:L25)</f>
        <v>10970947720.459538</v>
      </c>
      <c r="M9" s="6">
        <f>SUM(M11:M25)</f>
        <v>6734222977.833004</v>
      </c>
      <c r="N9" s="6">
        <f>SUM(N11:N25)</f>
        <v>4236724742.6265335</v>
      </c>
      <c r="O9" s="2">
        <f>L9/$C$9*100</f>
        <v>86.53729825583223</v>
      </c>
      <c r="P9" s="2">
        <f>M9/$C$9*100</f>
        <v>53.118607179873</v>
      </c>
      <c r="Q9" s="3">
        <f>N9/$C$9*100</f>
        <v>33.41869107595923</v>
      </c>
      <c r="R9" s="2"/>
      <c r="S9" s="26"/>
      <c r="T9" s="8"/>
      <c r="U9" s="15" t="s">
        <v>19</v>
      </c>
      <c r="V9" s="6">
        <f>C9-L9</f>
        <v>1706762286.1850758</v>
      </c>
      <c r="W9" s="6">
        <f>D9-M9</f>
        <v>841713449.0276814</v>
      </c>
      <c r="X9" s="6">
        <f>E9-N9</f>
        <v>865048837.1573944</v>
      </c>
      <c r="Y9" s="2">
        <f>V9/$V$9</f>
        <v>1</v>
      </c>
      <c r="Z9" s="2">
        <f>W9/$V$9</f>
        <v>0.4931638435186332</v>
      </c>
      <c r="AA9" s="3">
        <f>X9/$V$9</f>
        <v>0.5068361564813668</v>
      </c>
      <c r="AB9" s="8"/>
      <c r="AC9" s="15" t="s">
        <v>19</v>
      </c>
      <c r="AD9" s="24">
        <v>496154</v>
      </c>
      <c r="AE9" s="6">
        <v>169476</v>
      </c>
      <c r="AF9" s="43">
        <v>326678</v>
      </c>
      <c r="AG9" s="6"/>
      <c r="AI9" s="15" t="s">
        <v>19</v>
      </c>
      <c r="AJ9" s="24">
        <f>V9/AD9</f>
        <v>3439.9849365017226</v>
      </c>
      <c r="AK9" s="6">
        <f>W9/AE9</f>
        <v>4966.5642865519685</v>
      </c>
      <c r="AL9" s="6">
        <f>X9/AF9</f>
        <v>2648.0168152045576</v>
      </c>
      <c r="AM9" s="2">
        <f>AJ9/$AJ$9</f>
        <v>1</v>
      </c>
      <c r="AN9" s="2">
        <f>AK9/$AJ$9</f>
        <v>1.4437750101320774</v>
      </c>
      <c r="AO9" s="3">
        <f>AL9/$AJ$9</f>
        <v>0.7697757007905525</v>
      </c>
    </row>
    <row r="10" spans="1:41" ht="6.75" customHeight="1">
      <c r="A10" s="8"/>
      <c r="B10" s="15"/>
      <c r="C10" s="6"/>
      <c r="D10" s="6"/>
      <c r="E10" s="6"/>
      <c r="F10" s="2"/>
      <c r="G10" s="2"/>
      <c r="H10" s="3"/>
      <c r="J10" s="26"/>
      <c r="K10" s="15"/>
      <c r="L10" s="6"/>
      <c r="M10" s="6"/>
      <c r="N10" s="6"/>
      <c r="O10" s="2"/>
      <c r="P10" s="2"/>
      <c r="Q10" s="3"/>
      <c r="R10" s="2"/>
      <c r="S10" s="26"/>
      <c r="T10" s="8"/>
      <c r="U10" s="15"/>
      <c r="V10" s="6"/>
      <c r="W10" s="6"/>
      <c r="X10" s="6"/>
      <c r="Y10" s="2"/>
      <c r="Z10" s="2"/>
      <c r="AA10" s="3"/>
      <c r="AB10" s="8"/>
      <c r="AC10" s="15"/>
      <c r="AD10" s="24"/>
      <c r="AE10" s="6"/>
      <c r="AF10" s="43"/>
      <c r="AG10" s="6"/>
      <c r="AI10" s="15"/>
      <c r="AJ10" s="24"/>
      <c r="AK10" s="6"/>
      <c r="AL10" s="6"/>
      <c r="AM10" s="2"/>
      <c r="AN10" s="2"/>
      <c r="AO10" s="3"/>
    </row>
    <row r="11" spans="1:41" ht="15">
      <c r="A11" s="8"/>
      <c r="B11" s="15" t="s">
        <v>9</v>
      </c>
      <c r="C11" s="6">
        <f>D11+E11</f>
        <v>1968263211.4349475</v>
      </c>
      <c r="D11" s="6">
        <v>398610782.2709967</v>
      </c>
      <c r="E11" s="6">
        <v>1569652429.163951</v>
      </c>
      <c r="F11" s="2">
        <f aca="true" t="shared" si="0" ref="F11:H25">C11/$C$9*100</f>
        <v>15.525384398312832</v>
      </c>
      <c r="G11" s="2">
        <f t="shared" si="0"/>
        <v>3.144185993070339</v>
      </c>
      <c r="H11" s="3">
        <f t="shared" si="0"/>
        <v>12.381198405242493</v>
      </c>
      <c r="J11" s="26"/>
      <c r="K11" s="15" t="s">
        <v>9</v>
      </c>
      <c r="L11" s="6">
        <f>M11+N11</f>
        <v>1543339140.9555259</v>
      </c>
      <c r="M11" s="6">
        <v>309826131.0820021</v>
      </c>
      <c r="N11" s="6">
        <v>1233513009.8735237</v>
      </c>
      <c r="O11" s="2">
        <f aca="true" t="shared" si="1" ref="O11:Q25">L11/$C$9*100</f>
        <v>12.173642875145704</v>
      </c>
      <c r="P11" s="2">
        <f t="shared" si="1"/>
        <v>2.443865105919103</v>
      </c>
      <c r="Q11" s="3">
        <f t="shared" si="1"/>
        <v>9.7297777692266</v>
      </c>
      <c r="R11" s="2"/>
      <c r="S11" s="26"/>
      <c r="T11" s="8"/>
      <c r="U11" s="15" t="s">
        <v>9</v>
      </c>
      <c r="V11" s="6">
        <f aca="true" t="shared" si="2" ref="V11:V25">C11-L11</f>
        <v>424924070.4794216</v>
      </c>
      <c r="W11" s="6">
        <f aca="true" t="shared" si="3" ref="W11:W25">D11-M11</f>
        <v>88784651.18899459</v>
      </c>
      <c r="X11" s="6">
        <f aca="true" t="shared" si="4" ref="X11:X25">E11-N11</f>
        <v>336139419.2904272</v>
      </c>
      <c r="Y11" s="2">
        <f aca="true" t="shared" si="5" ref="Y11:Y25">V11/$V$9</f>
        <v>0.24896499876922182</v>
      </c>
      <c r="Z11" s="2">
        <f aca="true" t="shared" si="6" ref="Z11:Z25">W11/$V$9</f>
        <v>0.05201934206517091</v>
      </c>
      <c r="AA11" s="3">
        <f aca="true" t="shared" si="7" ref="AA11:AA25">X11/$V$9</f>
        <v>0.196945656704051</v>
      </c>
      <c r="AB11" s="8"/>
      <c r="AC11" s="15" t="s">
        <v>9</v>
      </c>
      <c r="AD11" s="24">
        <v>219755</v>
      </c>
      <c r="AE11" s="6">
        <v>53017</v>
      </c>
      <c r="AF11" s="43">
        <v>166738</v>
      </c>
      <c r="AG11" s="6"/>
      <c r="AI11" s="15" t="s">
        <v>9</v>
      </c>
      <c r="AJ11" s="24">
        <f aca="true" t="shared" si="8" ref="AJ11:AJ25">V11/AD11</f>
        <v>1933.626404311263</v>
      </c>
      <c r="AK11" s="6">
        <f aca="true" t="shared" si="9" ref="AK11:AK25">W11/AE11</f>
        <v>1674.6449476393343</v>
      </c>
      <c r="AL11" s="6">
        <f aca="true" t="shared" si="10" ref="AL11:AL25">X11/AF11</f>
        <v>2015.9736790079478</v>
      </c>
      <c r="AM11" s="2">
        <f aca="true" t="shared" si="11" ref="AM11:AM26">AJ11/$AJ$9</f>
        <v>0.5621031603346658</v>
      </c>
      <c r="AN11" s="2">
        <f aca="true" t="shared" si="12" ref="AN11:AN26">AK11/$AJ$9</f>
        <v>0.48681752349251767</v>
      </c>
      <c r="AO11" s="3">
        <f aca="true" t="shared" si="13" ref="AO11:AO26">AL11/$AJ$9</f>
        <v>0.586041426407548</v>
      </c>
    </row>
    <row r="12" spans="1:41" ht="15">
      <c r="A12" s="8"/>
      <c r="B12" s="15">
        <v>2</v>
      </c>
      <c r="C12" s="6">
        <f>D12+E12</f>
        <v>1894372208.3438673</v>
      </c>
      <c r="D12" s="6">
        <v>694928886.9528904</v>
      </c>
      <c r="E12" s="6">
        <v>1199443321.390977</v>
      </c>
      <c r="F12" s="2">
        <f t="shared" si="0"/>
        <v>14.942542520305269</v>
      </c>
      <c r="G12" s="2">
        <f t="shared" si="0"/>
        <v>5.481501679630357</v>
      </c>
      <c r="H12" s="3">
        <f t="shared" si="0"/>
        <v>9.461040840674912</v>
      </c>
      <c r="J12" s="26"/>
      <c r="K12" s="15">
        <v>2</v>
      </c>
      <c r="L12" s="6">
        <f>M12+N12</f>
        <v>1482404721.2032146</v>
      </c>
      <c r="M12" s="6">
        <v>545349642.219205</v>
      </c>
      <c r="N12" s="6">
        <v>937055078.9840097</v>
      </c>
      <c r="O12" s="2">
        <f t="shared" si="1"/>
        <v>11.69300071090331</v>
      </c>
      <c r="P12" s="2">
        <f t="shared" si="1"/>
        <v>4.301641557768536</v>
      </c>
      <c r="Q12" s="3">
        <f t="shared" si="1"/>
        <v>7.391359153134773</v>
      </c>
      <c r="R12" s="2"/>
      <c r="S12" s="26"/>
      <c r="T12" s="8"/>
      <c r="U12" s="15">
        <v>2</v>
      </c>
      <c r="V12" s="6">
        <f t="shared" si="2"/>
        <v>411967487.14065266</v>
      </c>
      <c r="W12" s="6">
        <f t="shared" si="3"/>
        <v>149579244.73368537</v>
      </c>
      <c r="X12" s="6">
        <f t="shared" si="4"/>
        <v>262388242.40696716</v>
      </c>
      <c r="Y12" s="2">
        <f t="shared" si="5"/>
        <v>0.24137367603866788</v>
      </c>
      <c r="Z12" s="2">
        <f t="shared" si="6"/>
        <v>0.08763917854549165</v>
      </c>
      <c r="AA12" s="3">
        <f t="shared" si="7"/>
        <v>0.15373449749317616</v>
      </c>
      <c r="AB12" s="8"/>
      <c r="AC12" s="15">
        <v>2</v>
      </c>
      <c r="AD12" s="24">
        <v>174952</v>
      </c>
      <c r="AE12" s="6">
        <v>65584</v>
      </c>
      <c r="AF12" s="43">
        <v>109368</v>
      </c>
      <c r="AG12" s="6"/>
      <c r="AI12" s="15">
        <v>2</v>
      </c>
      <c r="AJ12" s="24">
        <f t="shared" si="8"/>
        <v>2354.745799651634</v>
      </c>
      <c r="AK12" s="6">
        <f t="shared" si="9"/>
        <v>2280.7276886692694</v>
      </c>
      <c r="AL12" s="6">
        <f t="shared" si="10"/>
        <v>2399.1317607249575</v>
      </c>
      <c r="AM12" s="2">
        <f t="shared" si="11"/>
        <v>0.6845221252760143</v>
      </c>
      <c r="AN12" s="2">
        <f t="shared" si="12"/>
        <v>0.6630051383273339</v>
      </c>
      <c r="AO12" s="3">
        <f t="shared" si="13"/>
        <v>0.6974250774379099</v>
      </c>
    </row>
    <row r="13" spans="1:41" ht="15">
      <c r="A13" s="8"/>
      <c r="B13" s="15">
        <v>3</v>
      </c>
      <c r="C13" s="6">
        <f>D13+E13</f>
        <v>649807653.0909998</v>
      </c>
      <c r="D13" s="6">
        <v>266439251.3959993</v>
      </c>
      <c r="E13" s="6">
        <v>383368401.69500047</v>
      </c>
      <c r="F13" s="2">
        <f t="shared" si="0"/>
        <v>5.125591709783739</v>
      </c>
      <c r="G13" s="2">
        <f t="shared" si="0"/>
        <v>2.1016354787761653</v>
      </c>
      <c r="H13" s="3">
        <f t="shared" si="0"/>
        <v>3.0239562310075736</v>
      </c>
      <c r="J13" s="26"/>
      <c r="K13" s="15">
        <v>3</v>
      </c>
      <c r="L13" s="6">
        <f>M13+N13</f>
        <v>499677820.82099885</v>
      </c>
      <c r="M13" s="6">
        <v>203512630.9509992</v>
      </c>
      <c r="N13" s="6">
        <v>296165189.86999965</v>
      </c>
      <c r="O13" s="2">
        <f t="shared" si="1"/>
        <v>3.9413886305895054</v>
      </c>
      <c r="P13" s="2">
        <f t="shared" si="1"/>
        <v>1.6052791146376957</v>
      </c>
      <c r="Q13" s="3">
        <f t="shared" si="1"/>
        <v>2.3361095159518097</v>
      </c>
      <c r="R13" s="2"/>
      <c r="S13" s="26"/>
      <c r="T13" s="8"/>
      <c r="U13" s="15">
        <v>3</v>
      </c>
      <c r="V13" s="6">
        <f t="shared" si="2"/>
        <v>150129832.270001</v>
      </c>
      <c r="W13" s="6">
        <f t="shared" si="3"/>
        <v>62926620.44500011</v>
      </c>
      <c r="X13" s="6">
        <f t="shared" si="4"/>
        <v>87203211.82500082</v>
      </c>
      <c r="Y13" s="2">
        <f t="shared" si="5"/>
        <v>0.08796177035618034</v>
      </c>
      <c r="Z13" s="2">
        <f t="shared" si="6"/>
        <v>0.03686900100520299</v>
      </c>
      <c r="AA13" s="3">
        <f t="shared" si="7"/>
        <v>0.05109276935097732</v>
      </c>
      <c r="AB13" s="8"/>
      <c r="AC13" s="15">
        <v>3</v>
      </c>
      <c r="AD13" s="24">
        <v>45722</v>
      </c>
      <c r="AE13" s="6">
        <v>18907</v>
      </c>
      <c r="AF13" s="43">
        <v>26815</v>
      </c>
      <c r="AG13" s="6"/>
      <c r="AI13" s="15">
        <v>3</v>
      </c>
      <c r="AJ13" s="24">
        <f t="shared" si="8"/>
        <v>3283.5359842089365</v>
      </c>
      <c r="AK13" s="6">
        <f t="shared" si="9"/>
        <v>3328.218143809177</v>
      </c>
      <c r="AL13" s="6">
        <f t="shared" si="10"/>
        <v>3252.031020883864</v>
      </c>
      <c r="AM13" s="2">
        <f t="shared" si="11"/>
        <v>0.9545204542517892</v>
      </c>
      <c r="AN13" s="2">
        <f t="shared" si="12"/>
        <v>0.9675095110136714</v>
      </c>
      <c r="AO13" s="3">
        <f t="shared" si="13"/>
        <v>0.9453619945763491</v>
      </c>
    </row>
    <row r="14" spans="1:41" ht="15">
      <c r="A14" s="8"/>
      <c r="B14" s="15">
        <v>4</v>
      </c>
      <c r="C14" s="6">
        <f aca="true" t="shared" si="14" ref="C14:C25">D14+E14</f>
        <v>388698901.9939995</v>
      </c>
      <c r="D14" s="6">
        <v>184723533.97999936</v>
      </c>
      <c r="E14" s="6">
        <v>203975368.01400015</v>
      </c>
      <c r="F14" s="2">
        <f t="shared" si="0"/>
        <v>3.0660024704010067</v>
      </c>
      <c r="G14" s="2">
        <f t="shared" si="0"/>
        <v>1.4570733506538835</v>
      </c>
      <c r="H14" s="3">
        <f t="shared" si="0"/>
        <v>1.6089291197471232</v>
      </c>
      <c r="J14" s="26"/>
      <c r="K14" s="15">
        <v>4</v>
      </c>
      <c r="L14" s="6">
        <f aca="true" t="shared" si="15" ref="L14:L25">M14+N14</f>
        <v>297972133.70399946</v>
      </c>
      <c r="M14" s="6">
        <v>141191572.74099976</v>
      </c>
      <c r="N14" s="6">
        <v>156780560.9629997</v>
      </c>
      <c r="O14" s="2">
        <f t="shared" si="1"/>
        <v>2.3503624357066615</v>
      </c>
      <c r="P14" s="2">
        <f t="shared" si="1"/>
        <v>1.1136993405512412</v>
      </c>
      <c r="Q14" s="3">
        <f t="shared" si="1"/>
        <v>1.2366630951554203</v>
      </c>
      <c r="R14" s="2"/>
      <c r="S14" s="26"/>
      <c r="T14" s="8"/>
      <c r="U14" s="15">
        <v>4</v>
      </c>
      <c r="V14" s="6">
        <f t="shared" si="2"/>
        <v>90726768.29000002</v>
      </c>
      <c r="W14" s="6">
        <f t="shared" si="3"/>
        <v>43531961.238999605</v>
      </c>
      <c r="X14" s="6">
        <f t="shared" si="4"/>
        <v>47194807.051000446</v>
      </c>
      <c r="Y14" s="2">
        <f t="shared" si="5"/>
        <v>0.053157237551100835</v>
      </c>
      <c r="Z14" s="2">
        <f t="shared" si="6"/>
        <v>0.025505579535801355</v>
      </c>
      <c r="AA14" s="3">
        <f t="shared" si="7"/>
        <v>0.027651658015299497</v>
      </c>
      <c r="AB14" s="8"/>
      <c r="AC14" s="15">
        <v>4</v>
      </c>
      <c r="AD14" s="24">
        <v>20322</v>
      </c>
      <c r="AE14" s="6">
        <v>9740</v>
      </c>
      <c r="AF14" s="43">
        <v>10582</v>
      </c>
      <c r="AG14" s="6"/>
      <c r="AI14" s="15">
        <v>4</v>
      </c>
      <c r="AJ14" s="24">
        <f t="shared" si="8"/>
        <v>4464.460598858381</v>
      </c>
      <c r="AK14" s="6">
        <f t="shared" si="9"/>
        <v>4469.40053788497</v>
      </c>
      <c r="AL14" s="6">
        <f t="shared" si="10"/>
        <v>4459.913726233269</v>
      </c>
      <c r="AM14" s="2">
        <f t="shared" si="11"/>
        <v>1.2978139966503732</v>
      </c>
      <c r="AN14" s="2">
        <f t="shared" si="12"/>
        <v>1.2992500317254607</v>
      </c>
      <c r="AO14" s="3">
        <f t="shared" si="13"/>
        <v>1.2964922255644404</v>
      </c>
    </row>
    <row r="15" spans="1:41" ht="15">
      <c r="A15" s="8"/>
      <c r="B15" s="15" t="s">
        <v>46</v>
      </c>
      <c r="C15" s="6">
        <f t="shared" si="14"/>
        <v>258455709.43099964</v>
      </c>
      <c r="D15" s="6">
        <v>144139054.16699997</v>
      </c>
      <c r="E15" s="6">
        <v>114316655.26399969</v>
      </c>
      <c r="F15" s="2">
        <f t="shared" si="0"/>
        <v>2.038662418493075</v>
      </c>
      <c r="G15" s="2">
        <f t="shared" si="0"/>
        <v>1.136948661007817</v>
      </c>
      <c r="H15" s="3">
        <f t="shared" si="0"/>
        <v>0.9017137574852581</v>
      </c>
      <c r="J15" s="26"/>
      <c r="K15" s="15" t="s">
        <v>31</v>
      </c>
      <c r="L15" s="6">
        <f t="shared" si="15"/>
        <v>199026209.88999987</v>
      </c>
      <c r="M15" s="6">
        <v>113237648.52699971</v>
      </c>
      <c r="N15" s="6">
        <v>85788561.36300014</v>
      </c>
      <c r="O15" s="2">
        <f t="shared" si="1"/>
        <v>1.5698908539924536</v>
      </c>
      <c r="P15" s="2">
        <f t="shared" si="1"/>
        <v>0.8932027035454341</v>
      </c>
      <c r="Q15" s="3">
        <f t="shared" si="1"/>
        <v>0.6766881504470195</v>
      </c>
      <c r="R15" s="2"/>
      <c r="S15" s="26"/>
      <c r="T15" s="8"/>
      <c r="U15" s="15" t="s">
        <v>20</v>
      </c>
      <c r="V15" s="6">
        <f t="shared" si="2"/>
        <v>59429499.54099977</v>
      </c>
      <c r="W15" s="6">
        <f t="shared" si="3"/>
        <v>30901405.640000254</v>
      </c>
      <c r="X15" s="6">
        <f t="shared" si="4"/>
        <v>28528093.900999546</v>
      </c>
      <c r="Y15" s="2">
        <f t="shared" si="5"/>
        <v>0.034820021523814845</v>
      </c>
      <c r="Z15" s="2">
        <f t="shared" si="6"/>
        <v>0.01810527798166347</v>
      </c>
      <c r="AA15" s="3">
        <f t="shared" si="7"/>
        <v>0.016714743542151394</v>
      </c>
      <c r="AB15" s="8"/>
      <c r="AC15" s="15" t="s">
        <v>20</v>
      </c>
      <c r="AD15" s="24">
        <v>10278</v>
      </c>
      <c r="AE15" s="6">
        <v>5415</v>
      </c>
      <c r="AF15" s="43">
        <v>4863</v>
      </c>
      <c r="AG15" s="6"/>
      <c r="AI15" s="15" t="s">
        <v>20</v>
      </c>
      <c r="AJ15" s="24">
        <f t="shared" si="8"/>
        <v>5782.204664428855</v>
      </c>
      <c r="AK15" s="6">
        <f t="shared" si="9"/>
        <v>5706.630773776594</v>
      </c>
      <c r="AL15" s="6">
        <f t="shared" si="10"/>
        <v>5866.3569609293745</v>
      </c>
      <c r="AM15" s="2">
        <f t="shared" si="11"/>
        <v>1.6808808094110559</v>
      </c>
      <c r="AN15" s="2">
        <f t="shared" si="12"/>
        <v>1.6589115589500012</v>
      </c>
      <c r="AO15" s="3">
        <f t="shared" si="13"/>
        <v>1.7053437934222875</v>
      </c>
    </row>
    <row r="16" spans="1:41" ht="15">
      <c r="A16" s="8"/>
      <c r="B16" s="15" t="s">
        <v>47</v>
      </c>
      <c r="C16" s="6">
        <f>D16+E16</f>
        <v>198007484.74799985</v>
      </c>
      <c r="D16" s="6">
        <v>115522534.84799977</v>
      </c>
      <c r="E16" s="6">
        <v>82484949.90000007</v>
      </c>
      <c r="F16" s="2">
        <f t="shared" si="0"/>
        <v>1.5618552928267062</v>
      </c>
      <c r="G16" s="2">
        <f t="shared" si="0"/>
        <v>0.9112255666634774</v>
      </c>
      <c r="H16" s="3">
        <f t="shared" si="0"/>
        <v>0.6506297261632285</v>
      </c>
      <c r="J16" s="26"/>
      <c r="K16" s="15" t="s">
        <v>32</v>
      </c>
      <c r="L16" s="6">
        <f>M16+N16</f>
        <v>153300331.24699983</v>
      </c>
      <c r="M16" s="6">
        <v>90003818.24699987</v>
      </c>
      <c r="N16" s="6">
        <v>63296512.99999995</v>
      </c>
      <c r="O16" s="2">
        <f t="shared" si="1"/>
        <v>1.209211530841551</v>
      </c>
      <c r="P16" s="2">
        <f t="shared" si="1"/>
        <v>0.7099375060624298</v>
      </c>
      <c r="Q16" s="3">
        <f t="shared" si="1"/>
        <v>0.4992740247791212</v>
      </c>
      <c r="R16" s="2"/>
      <c r="S16" s="26"/>
      <c r="T16" s="8"/>
      <c r="U16" s="15" t="s">
        <v>21</v>
      </c>
      <c r="V16" s="6">
        <f t="shared" si="2"/>
        <v>44707153.50100002</v>
      </c>
      <c r="W16" s="6">
        <f t="shared" si="3"/>
        <v>25518716.60099989</v>
      </c>
      <c r="X16" s="6">
        <f t="shared" si="4"/>
        <v>19188436.900000118</v>
      </c>
      <c r="Y16" s="2">
        <f aca="true" t="shared" si="16" ref="Y16:AA19">V16/$V$9</f>
        <v>0.026194130174348202</v>
      </c>
      <c r="Z16" s="2">
        <f t="shared" si="16"/>
        <v>0.01495153531780859</v>
      </c>
      <c r="AA16" s="3">
        <f t="shared" si="16"/>
        <v>0.01124259485653961</v>
      </c>
      <c r="AB16" s="8"/>
      <c r="AC16" s="15" t="s">
        <v>21</v>
      </c>
      <c r="AD16" s="24">
        <v>6145</v>
      </c>
      <c r="AE16" s="6">
        <v>3467</v>
      </c>
      <c r="AF16" s="43">
        <v>2678</v>
      </c>
      <c r="AG16" s="6"/>
      <c r="AI16" s="15" t="s">
        <v>21</v>
      </c>
      <c r="AJ16" s="24">
        <f t="shared" si="8"/>
        <v>7275.370789422297</v>
      </c>
      <c r="AK16" s="6">
        <f t="shared" si="9"/>
        <v>7360.460513700575</v>
      </c>
      <c r="AL16" s="6">
        <f t="shared" si="10"/>
        <v>7165.211687826781</v>
      </c>
      <c r="AM16" s="2">
        <f t="shared" si="11"/>
        <v>2.1149426301909777</v>
      </c>
      <c r="AN16" s="2">
        <f t="shared" si="12"/>
        <v>2.1396781234704365</v>
      </c>
      <c r="AO16" s="3">
        <f t="shared" si="13"/>
        <v>2.0829194953142474</v>
      </c>
    </row>
    <row r="17" spans="1:41" ht="15">
      <c r="A17" s="8"/>
      <c r="B17" s="15" t="s">
        <v>48</v>
      </c>
      <c r="C17" s="6">
        <f>D17+E17</f>
        <v>144487702.10000008</v>
      </c>
      <c r="D17" s="6">
        <v>90902603.89599992</v>
      </c>
      <c r="E17" s="6">
        <v>53585098.20400016</v>
      </c>
      <c r="F17" s="2">
        <f t="shared" si="0"/>
        <v>1.1396987470471522</v>
      </c>
      <c r="G17" s="2">
        <f t="shared" si="0"/>
        <v>0.7170270013145612</v>
      </c>
      <c r="H17" s="3">
        <f t="shared" si="0"/>
        <v>0.4226717457325909</v>
      </c>
      <c r="J17" s="26"/>
      <c r="K17" s="15" t="s">
        <v>33</v>
      </c>
      <c r="L17" s="6">
        <f>M17+N17</f>
        <v>112831940.27700007</v>
      </c>
      <c r="M17" s="6">
        <v>73107816.93800007</v>
      </c>
      <c r="N17" s="6">
        <v>39724123.338999994</v>
      </c>
      <c r="O17" s="2">
        <f t="shared" si="1"/>
        <v>0.8900025337214911</v>
      </c>
      <c r="P17" s="2">
        <f t="shared" si="1"/>
        <v>0.5766642153802458</v>
      </c>
      <c r="Q17" s="3">
        <f t="shared" si="1"/>
        <v>0.3133383183412452</v>
      </c>
      <c r="R17" s="2"/>
      <c r="S17" s="26"/>
      <c r="T17" s="8"/>
      <c r="U17" s="15" t="s">
        <v>22</v>
      </c>
      <c r="V17" s="6">
        <f t="shared" si="2"/>
        <v>31655761.823000014</v>
      </c>
      <c r="W17" s="6">
        <f t="shared" si="3"/>
        <v>17794786.957999855</v>
      </c>
      <c r="X17" s="6">
        <f t="shared" si="4"/>
        <v>13860974.865000166</v>
      </c>
      <c r="Y17" s="2">
        <f t="shared" si="16"/>
        <v>0.018547258794753663</v>
      </c>
      <c r="Z17" s="2">
        <f t="shared" si="16"/>
        <v>0.010426048842322642</v>
      </c>
      <c r="AA17" s="3">
        <f t="shared" si="16"/>
        <v>0.008121209952431025</v>
      </c>
      <c r="AB17" s="8"/>
      <c r="AC17" s="15" t="s">
        <v>22</v>
      </c>
      <c r="AD17" s="24">
        <v>3805</v>
      </c>
      <c r="AE17" s="6">
        <v>2368</v>
      </c>
      <c r="AF17" s="43">
        <v>1437</v>
      </c>
      <c r="AG17" s="6"/>
      <c r="AI17" s="15" t="s">
        <v>22</v>
      </c>
      <c r="AJ17" s="24">
        <f t="shared" si="8"/>
        <v>8319.516904862026</v>
      </c>
      <c r="AK17" s="6">
        <f t="shared" si="9"/>
        <v>7514.6904383445335</v>
      </c>
      <c r="AL17" s="6">
        <f t="shared" si="10"/>
        <v>9645.772348643122</v>
      </c>
      <c r="AM17" s="2">
        <f t="shared" si="11"/>
        <v>2.4184748068468354</v>
      </c>
      <c r="AN17" s="2">
        <f t="shared" si="12"/>
        <v>2.1845126002169546</v>
      </c>
      <c r="AO17" s="3">
        <f t="shared" si="13"/>
        <v>2.8040158682939897</v>
      </c>
    </row>
    <row r="18" spans="1:41" ht="15">
      <c r="A18" s="8"/>
      <c r="B18" s="15" t="s">
        <v>49</v>
      </c>
      <c r="C18" s="6">
        <f t="shared" si="14"/>
        <v>119072461.05600002</v>
      </c>
      <c r="D18" s="6">
        <v>67460206.11400005</v>
      </c>
      <c r="E18" s="6">
        <v>51612254.94199998</v>
      </c>
      <c r="F18" s="2">
        <f t="shared" si="0"/>
        <v>0.9392268871396492</v>
      </c>
      <c r="G18" s="2">
        <f t="shared" si="0"/>
        <v>0.5321166526024255</v>
      </c>
      <c r="H18" s="3">
        <f t="shared" si="0"/>
        <v>0.4071102345372239</v>
      </c>
      <c r="J18" s="26"/>
      <c r="K18" s="15" t="s">
        <v>34</v>
      </c>
      <c r="L18" s="6">
        <f t="shared" si="15"/>
        <v>97295220.21599993</v>
      </c>
      <c r="M18" s="6">
        <v>55523816.87399994</v>
      </c>
      <c r="N18" s="6">
        <v>41771403.342</v>
      </c>
      <c r="O18" s="2">
        <f t="shared" si="1"/>
        <v>0.7674510630469207</v>
      </c>
      <c r="P18" s="2">
        <f t="shared" si="1"/>
        <v>0.4379640869281512</v>
      </c>
      <c r="Q18" s="3">
        <f t="shared" si="1"/>
        <v>0.3294869761187696</v>
      </c>
      <c r="R18" s="2"/>
      <c r="S18" s="26"/>
      <c r="T18" s="8"/>
      <c r="U18" s="15" t="s">
        <v>23</v>
      </c>
      <c r="V18" s="6">
        <f t="shared" si="2"/>
        <v>21777240.840000093</v>
      </c>
      <c r="W18" s="6">
        <f t="shared" si="3"/>
        <v>11936389.240000114</v>
      </c>
      <c r="X18" s="6">
        <f t="shared" si="4"/>
        <v>9840851.59999998</v>
      </c>
      <c r="Y18" s="2">
        <f t="shared" si="16"/>
        <v>0.012759387183716244</v>
      </c>
      <c r="Z18" s="2">
        <f t="shared" si="16"/>
        <v>0.006993586240225706</v>
      </c>
      <c r="AA18" s="3">
        <f t="shared" si="16"/>
        <v>0.005765800943490539</v>
      </c>
      <c r="AB18" s="8"/>
      <c r="AC18" s="15" t="s">
        <v>23</v>
      </c>
      <c r="AD18" s="24">
        <v>2566</v>
      </c>
      <c r="AE18" s="6">
        <v>1656</v>
      </c>
      <c r="AF18" s="43">
        <v>910</v>
      </c>
      <c r="AG18" s="6"/>
      <c r="AI18" s="15" t="s">
        <v>23</v>
      </c>
      <c r="AJ18" s="24">
        <f t="shared" si="8"/>
        <v>8486.843663289203</v>
      </c>
      <c r="AK18" s="6">
        <f t="shared" si="9"/>
        <v>7207.964516908281</v>
      </c>
      <c r="AL18" s="6">
        <f t="shared" si="10"/>
        <v>10814.122637362614</v>
      </c>
      <c r="AM18" s="2">
        <f t="shared" si="11"/>
        <v>2.4671165193879774</v>
      </c>
      <c r="AN18" s="2">
        <f t="shared" si="12"/>
        <v>2.095347697725208</v>
      </c>
      <c r="AO18" s="3">
        <f t="shared" si="13"/>
        <v>3.1436540673808846</v>
      </c>
    </row>
    <row r="19" spans="1:41" ht="15">
      <c r="A19" s="8"/>
      <c r="B19" s="15" t="s">
        <v>50</v>
      </c>
      <c r="C19" s="6">
        <f t="shared" si="14"/>
        <v>73704685.80600008</v>
      </c>
      <c r="D19" s="6">
        <v>43069187.406000085</v>
      </c>
      <c r="E19" s="6">
        <v>30635498.399999995</v>
      </c>
      <c r="F19" s="2">
        <f t="shared" si="0"/>
        <v>0.5813722333715643</v>
      </c>
      <c r="G19" s="2">
        <f t="shared" si="0"/>
        <v>0.3397237149566188</v>
      </c>
      <c r="H19" s="3">
        <f t="shared" si="0"/>
        <v>0.24164851841494547</v>
      </c>
      <c r="J19" s="26"/>
      <c r="K19" s="15" t="s">
        <v>35</v>
      </c>
      <c r="L19" s="6">
        <f t="shared" si="15"/>
        <v>57163075.25799991</v>
      </c>
      <c r="M19" s="6">
        <v>32287187.16799993</v>
      </c>
      <c r="N19" s="6">
        <v>24875888.08999998</v>
      </c>
      <c r="O19" s="2">
        <f t="shared" si="1"/>
        <v>0.45089432735123086</v>
      </c>
      <c r="P19" s="2">
        <f t="shared" si="1"/>
        <v>0.2546768079651423</v>
      </c>
      <c r="Q19" s="3">
        <f t="shared" si="1"/>
        <v>0.19621751938608853</v>
      </c>
      <c r="R19" s="2"/>
      <c r="S19" s="26"/>
      <c r="T19" s="8"/>
      <c r="U19" s="15" t="s">
        <v>24</v>
      </c>
      <c r="V19" s="6">
        <f t="shared" si="2"/>
        <v>16541610.548000172</v>
      </c>
      <c r="W19" s="6">
        <f t="shared" si="3"/>
        <v>10782000.238000154</v>
      </c>
      <c r="X19" s="6">
        <f t="shared" si="4"/>
        <v>5759610.310000014</v>
      </c>
      <c r="Y19" s="2">
        <f t="shared" si="16"/>
        <v>0.009691806927005447</v>
      </c>
      <c r="Z19" s="2">
        <f t="shared" si="16"/>
        <v>0.0063172243289368</v>
      </c>
      <c r="AA19" s="3">
        <f t="shared" si="16"/>
        <v>0.003374582598068645</v>
      </c>
      <c r="AB19" s="8"/>
      <c r="AC19" s="15" t="s">
        <v>24</v>
      </c>
      <c r="AD19" s="24">
        <v>1828</v>
      </c>
      <c r="AE19" s="6">
        <v>1227</v>
      </c>
      <c r="AF19" s="43">
        <v>601</v>
      </c>
      <c r="AG19" s="6"/>
      <c r="AI19" s="15" t="s">
        <v>24</v>
      </c>
      <c r="AJ19" s="24">
        <f t="shared" si="8"/>
        <v>9049.021087527446</v>
      </c>
      <c r="AK19" s="6">
        <f t="shared" si="9"/>
        <v>8787.286257538839</v>
      </c>
      <c r="AL19" s="6">
        <f t="shared" si="10"/>
        <v>9583.378219633965</v>
      </c>
      <c r="AM19" s="2">
        <f t="shared" si="11"/>
        <v>2.6305409048476265</v>
      </c>
      <c r="AN19" s="2">
        <f t="shared" si="12"/>
        <v>2.554454865280611</v>
      </c>
      <c r="AO19" s="3">
        <f t="shared" si="13"/>
        <v>2.7858779606691355</v>
      </c>
    </row>
    <row r="20" spans="1:41" ht="15">
      <c r="A20" s="8"/>
      <c r="B20" s="15" t="s">
        <v>0</v>
      </c>
      <c r="C20" s="6">
        <f t="shared" si="14"/>
        <v>555630816.8508</v>
      </c>
      <c r="D20" s="6">
        <v>382769869.5388001</v>
      </c>
      <c r="E20" s="6">
        <v>172860947.31199995</v>
      </c>
      <c r="F20" s="2">
        <f t="shared" si="0"/>
        <v>4.382738022557576</v>
      </c>
      <c r="G20" s="2">
        <f t="shared" si="0"/>
        <v>3.019235093232008</v>
      </c>
      <c r="H20" s="3">
        <f t="shared" si="0"/>
        <v>1.3635029293255678</v>
      </c>
      <c r="J20" s="26"/>
      <c r="K20" s="15" t="s">
        <v>0</v>
      </c>
      <c r="L20" s="6">
        <f t="shared" si="15"/>
        <v>468848662.3557991</v>
      </c>
      <c r="M20" s="6">
        <v>329031922.7557988</v>
      </c>
      <c r="N20" s="6">
        <v>139816739.6000003</v>
      </c>
      <c r="O20" s="2">
        <f t="shared" si="1"/>
        <v>3.6982125487179247</v>
      </c>
      <c r="P20" s="2">
        <f t="shared" si="1"/>
        <v>2.595357699326987</v>
      </c>
      <c r="Q20" s="3">
        <f t="shared" si="1"/>
        <v>1.1028548493909378</v>
      </c>
      <c r="R20" s="2"/>
      <c r="S20" s="26"/>
      <c r="T20" s="8"/>
      <c r="U20" s="15" t="s">
        <v>0</v>
      </c>
      <c r="V20" s="6">
        <f t="shared" si="2"/>
        <v>86782154.49500096</v>
      </c>
      <c r="W20" s="6">
        <f t="shared" si="3"/>
        <v>53737946.7830013</v>
      </c>
      <c r="X20" s="6">
        <f t="shared" si="4"/>
        <v>33044207.711999655</v>
      </c>
      <c r="Y20" s="2">
        <f t="shared" si="5"/>
        <v>0.05084606989352622</v>
      </c>
      <c r="Z20" s="2">
        <f t="shared" si="6"/>
        <v>0.031485314163529704</v>
      </c>
      <c r="AA20" s="3">
        <f t="shared" si="7"/>
        <v>0.019360755729996515</v>
      </c>
      <c r="AB20" s="8"/>
      <c r="AC20" s="15" t="s">
        <v>0</v>
      </c>
      <c r="AD20" s="24">
        <v>6910</v>
      </c>
      <c r="AE20" s="6">
        <v>5053</v>
      </c>
      <c r="AF20" s="43">
        <v>1857</v>
      </c>
      <c r="AG20" s="6"/>
      <c r="AI20" s="15" t="s">
        <v>0</v>
      </c>
      <c r="AJ20" s="24">
        <f t="shared" si="8"/>
        <v>12558.922502894495</v>
      </c>
      <c r="AK20" s="6">
        <f t="shared" si="9"/>
        <v>10634.859842272175</v>
      </c>
      <c r="AL20" s="6">
        <f t="shared" si="10"/>
        <v>17794.403722132287</v>
      </c>
      <c r="AM20" s="2">
        <f t="shared" si="11"/>
        <v>3.6508655516573962</v>
      </c>
      <c r="AN20" s="2">
        <f t="shared" si="12"/>
        <v>3.091542561545996</v>
      </c>
      <c r="AO20" s="3">
        <f t="shared" si="13"/>
        <v>5.172814431050453</v>
      </c>
    </row>
    <row r="21" spans="1:41" ht="15">
      <c r="A21" s="8"/>
      <c r="B21" s="15" t="s">
        <v>1</v>
      </c>
      <c r="C21" s="6">
        <f t="shared" si="14"/>
        <v>769908593.5150007</v>
      </c>
      <c r="D21" s="6">
        <v>667275287.3330007</v>
      </c>
      <c r="E21" s="6">
        <v>102633306.18200007</v>
      </c>
      <c r="F21" s="2">
        <f t="shared" si="0"/>
        <v>6.072931098056967</v>
      </c>
      <c r="G21" s="2">
        <f t="shared" si="0"/>
        <v>5.263373960938291</v>
      </c>
      <c r="H21" s="3">
        <f t="shared" si="0"/>
        <v>0.8095571371186763</v>
      </c>
      <c r="J21" s="26"/>
      <c r="K21" s="15" t="s">
        <v>1</v>
      </c>
      <c r="L21" s="6">
        <f t="shared" si="15"/>
        <v>637869949.1659992</v>
      </c>
      <c r="M21" s="6">
        <v>551116032.6539992</v>
      </c>
      <c r="N21" s="6">
        <v>86753916.51200002</v>
      </c>
      <c r="O21" s="2">
        <f t="shared" si="1"/>
        <v>5.031428774058408</v>
      </c>
      <c r="P21" s="2">
        <f t="shared" si="1"/>
        <v>4.347126037471669</v>
      </c>
      <c r="Q21" s="3">
        <f t="shared" si="1"/>
        <v>0.6843027365867397</v>
      </c>
      <c r="R21" s="2"/>
      <c r="S21" s="26"/>
      <c r="T21" s="8"/>
      <c r="U21" s="15" t="s">
        <v>1</v>
      </c>
      <c r="V21" s="6">
        <f t="shared" si="2"/>
        <v>132038644.34900153</v>
      </c>
      <c r="W21" s="6">
        <f t="shared" si="3"/>
        <v>116159254.67900145</v>
      </c>
      <c r="X21" s="6">
        <f t="shared" si="4"/>
        <v>15879389.670000046</v>
      </c>
      <c r="Y21" s="2">
        <f t="shared" si="5"/>
        <v>0.07736205880441144</v>
      </c>
      <c r="Z21" s="2">
        <f t="shared" si="6"/>
        <v>0.06805825018470411</v>
      </c>
      <c r="AA21" s="3">
        <f t="shared" si="7"/>
        <v>0.009303808619707301</v>
      </c>
      <c r="AB21" s="8"/>
      <c r="AC21" s="15" t="s">
        <v>1</v>
      </c>
      <c r="AD21" s="24">
        <v>2680</v>
      </c>
      <c r="AE21" s="6">
        <v>2080</v>
      </c>
      <c r="AF21" s="43">
        <v>600</v>
      </c>
      <c r="AG21" s="6"/>
      <c r="AI21" s="15" t="s">
        <v>1</v>
      </c>
      <c r="AJ21" s="24">
        <f t="shared" si="8"/>
        <v>49268.150876493106</v>
      </c>
      <c r="AK21" s="6">
        <f t="shared" si="9"/>
        <v>55845.795518750696</v>
      </c>
      <c r="AL21" s="6">
        <f t="shared" si="10"/>
        <v>26465.649450000077</v>
      </c>
      <c r="AM21" s="2">
        <f t="shared" si="11"/>
        <v>14.322199598523863</v>
      </c>
      <c r="AN21" s="2">
        <f t="shared" si="12"/>
        <v>16.234313972183504</v>
      </c>
      <c r="AO21" s="3">
        <f t="shared" si="13"/>
        <v>7.69353643650376</v>
      </c>
    </row>
    <row r="22" spans="1:41" ht="15">
      <c r="A22" s="8"/>
      <c r="B22" s="15" t="s">
        <v>2</v>
      </c>
      <c r="C22" s="6">
        <f t="shared" si="14"/>
        <v>367252858.398</v>
      </c>
      <c r="D22" s="6">
        <v>270181785.668</v>
      </c>
      <c r="E22" s="6">
        <v>97071072.73000003</v>
      </c>
      <c r="F22" s="2">
        <f t="shared" si="0"/>
        <v>2.896839083758157</v>
      </c>
      <c r="G22" s="2">
        <f t="shared" si="0"/>
        <v>2.1311560646709293</v>
      </c>
      <c r="H22" s="3">
        <f t="shared" si="0"/>
        <v>0.7656830190872276</v>
      </c>
      <c r="J22" s="26"/>
      <c r="K22" s="15" t="s">
        <v>2</v>
      </c>
      <c r="L22" s="6">
        <f t="shared" si="15"/>
        <v>347596817.18600017</v>
      </c>
      <c r="M22" s="6">
        <v>264009309.73600015</v>
      </c>
      <c r="N22" s="6">
        <v>83587507.45000003</v>
      </c>
      <c r="O22" s="2">
        <f t="shared" si="1"/>
        <v>2.7417949850865693</v>
      </c>
      <c r="P22" s="2">
        <f t="shared" si="1"/>
        <v>2.0824684394707575</v>
      </c>
      <c r="Q22" s="3">
        <f t="shared" si="1"/>
        <v>0.6593265456158118</v>
      </c>
      <c r="R22" s="2"/>
      <c r="S22" s="26"/>
      <c r="T22" s="8"/>
      <c r="U22" s="15" t="s">
        <v>2</v>
      </c>
      <c r="V22" s="6">
        <f t="shared" si="2"/>
        <v>19656041.211999834</v>
      </c>
      <c r="W22" s="6">
        <f t="shared" si="3"/>
        <v>6172475.931999832</v>
      </c>
      <c r="X22" s="6">
        <f t="shared" si="4"/>
        <v>13483565.280000001</v>
      </c>
      <c r="Y22" s="2">
        <f t="shared" si="5"/>
        <v>0.011516566408280946</v>
      </c>
      <c r="Z22" s="2">
        <f t="shared" si="6"/>
        <v>0.003616482495518716</v>
      </c>
      <c r="AA22" s="3">
        <f t="shared" si="7"/>
        <v>0.007900083912762229</v>
      </c>
      <c r="AB22" s="8"/>
      <c r="AC22" s="15" t="s">
        <v>2</v>
      </c>
      <c r="AD22" s="24">
        <v>609</v>
      </c>
      <c r="AE22" s="6">
        <v>486</v>
      </c>
      <c r="AF22" s="43">
        <v>123</v>
      </c>
      <c r="AG22" s="6"/>
      <c r="AI22" s="15" t="s">
        <v>2</v>
      </c>
      <c r="AJ22" s="24">
        <f t="shared" si="8"/>
        <v>32275.92974055802</v>
      </c>
      <c r="AK22" s="6">
        <f t="shared" si="9"/>
        <v>12700.567761316528</v>
      </c>
      <c r="AL22" s="6">
        <f t="shared" si="10"/>
        <v>109622.48195121952</v>
      </c>
      <c r="AM22" s="2">
        <f t="shared" si="11"/>
        <v>9.382578800877216</v>
      </c>
      <c r="AN22" s="2">
        <f t="shared" si="12"/>
        <v>3.692041679180233</v>
      </c>
      <c r="AO22" s="3">
        <f t="shared" si="13"/>
        <v>31.867140110997003</v>
      </c>
    </row>
    <row r="23" spans="1:41" ht="15">
      <c r="A23" s="8"/>
      <c r="B23" s="15" t="s">
        <v>3</v>
      </c>
      <c r="C23" s="6">
        <f t="shared" si="14"/>
        <v>1001094628.2299987</v>
      </c>
      <c r="D23" s="6">
        <v>921947122.6999987</v>
      </c>
      <c r="E23" s="6">
        <v>79147505.53</v>
      </c>
      <c r="F23" s="2">
        <f t="shared" si="0"/>
        <v>7.8964941437002985</v>
      </c>
      <c r="G23" s="2">
        <f t="shared" si="0"/>
        <v>7.2721897110502605</v>
      </c>
      <c r="H23" s="3">
        <f t="shared" si="0"/>
        <v>0.62430443265004</v>
      </c>
      <c r="J23" s="26"/>
      <c r="K23" s="15" t="s">
        <v>3</v>
      </c>
      <c r="L23" s="6">
        <f t="shared" si="15"/>
        <v>1019012920.5000006</v>
      </c>
      <c r="M23" s="6">
        <v>944288714.9900006</v>
      </c>
      <c r="N23" s="6">
        <v>74724205.50999999</v>
      </c>
      <c r="O23" s="2">
        <f t="shared" si="1"/>
        <v>8.03783112222884</v>
      </c>
      <c r="P23" s="2">
        <f t="shared" si="1"/>
        <v>7.448417060297814</v>
      </c>
      <c r="Q23" s="3">
        <f t="shared" si="1"/>
        <v>0.5894140619310246</v>
      </c>
      <c r="R23" s="2"/>
      <c r="S23" s="26"/>
      <c r="T23" s="8"/>
      <c r="U23" s="15" t="s">
        <v>3</v>
      </c>
      <c r="V23" s="6">
        <f t="shared" si="2"/>
        <v>-17918292.27000189</v>
      </c>
      <c r="W23" s="6">
        <f t="shared" si="3"/>
        <v>-22341592.29000187</v>
      </c>
      <c r="X23" s="6">
        <f t="shared" si="4"/>
        <v>4423300.020000011</v>
      </c>
      <c r="Y23" s="2">
        <f t="shared" si="5"/>
        <v>-0.010498411181824582</v>
      </c>
      <c r="Z23" s="2">
        <f t="shared" si="6"/>
        <v>-0.013090043335759072</v>
      </c>
      <c r="AA23" s="3">
        <f t="shared" si="7"/>
        <v>0.0025916321539345066</v>
      </c>
      <c r="AB23" s="8"/>
      <c r="AC23" s="15" t="s">
        <v>3</v>
      </c>
      <c r="AD23" s="24">
        <v>386</v>
      </c>
      <c r="AE23" s="6">
        <v>313</v>
      </c>
      <c r="AF23" s="43">
        <v>73</v>
      </c>
      <c r="AG23" s="6"/>
      <c r="AI23" s="15" t="s">
        <v>3</v>
      </c>
      <c r="AJ23" s="24">
        <f t="shared" si="8"/>
        <v>-46420.44629534168</v>
      </c>
      <c r="AK23" s="6">
        <f t="shared" si="9"/>
        <v>-71378.88910543728</v>
      </c>
      <c r="AL23" s="6">
        <f t="shared" si="10"/>
        <v>60593.150958904254</v>
      </c>
      <c r="AM23" s="2">
        <f t="shared" si="11"/>
        <v>-13.494374874370452</v>
      </c>
      <c r="AN23" s="2">
        <f t="shared" si="12"/>
        <v>-20.749767927189158</v>
      </c>
      <c r="AO23" s="3">
        <f t="shared" si="13"/>
        <v>17.61436520141399</v>
      </c>
    </row>
    <row r="24" spans="1:41" ht="15">
      <c r="A24" s="8"/>
      <c r="B24" s="15" t="s">
        <v>4</v>
      </c>
      <c r="C24" s="6">
        <f t="shared" si="14"/>
        <v>1239184876.4900005</v>
      </c>
      <c r="D24" s="6">
        <v>1175367304.5200005</v>
      </c>
      <c r="E24" s="6">
        <v>63817571.97</v>
      </c>
      <c r="F24" s="2">
        <f t="shared" si="0"/>
        <v>9.774516658296504</v>
      </c>
      <c r="G24" s="2">
        <f t="shared" si="0"/>
        <v>9.271132593378217</v>
      </c>
      <c r="H24" s="3">
        <f t="shared" si="0"/>
        <v>0.5033840649182864</v>
      </c>
      <c r="J24" s="26"/>
      <c r="K24" s="15" t="s">
        <v>4</v>
      </c>
      <c r="L24" s="6">
        <f t="shared" si="15"/>
        <v>1175602045.1600006</v>
      </c>
      <c r="M24" s="6">
        <v>1111860632.2500005</v>
      </c>
      <c r="N24" s="6">
        <v>63741412.91</v>
      </c>
      <c r="O24" s="2">
        <f t="shared" si="1"/>
        <v>9.27298419465224</v>
      </c>
      <c r="P24" s="2">
        <f t="shared" si="1"/>
        <v>8.770200861727036</v>
      </c>
      <c r="Q24" s="3">
        <f t="shared" si="1"/>
        <v>0.5027833329252048</v>
      </c>
      <c r="R24" s="2"/>
      <c r="S24" s="26"/>
      <c r="T24" s="8"/>
      <c r="U24" s="15" t="s">
        <v>4</v>
      </c>
      <c r="V24" s="6">
        <f t="shared" si="2"/>
        <v>63582831.32999992</v>
      </c>
      <c r="W24" s="6">
        <f t="shared" si="3"/>
        <v>63506672.26999998</v>
      </c>
      <c r="X24" s="6">
        <f t="shared" si="4"/>
        <v>76159.06000000238</v>
      </c>
      <c r="Y24" s="2">
        <f t="shared" si="5"/>
        <v>0.037253478029514654</v>
      </c>
      <c r="Z24" s="2">
        <f t="shared" si="6"/>
        <v>0.037208856080332635</v>
      </c>
      <c r="AA24" s="3">
        <f t="shared" si="7"/>
        <v>4.46219491820573E-05</v>
      </c>
      <c r="AB24" s="8"/>
      <c r="AC24" s="15" t="s">
        <v>4</v>
      </c>
      <c r="AD24" s="24">
        <v>96</v>
      </c>
      <c r="AE24" s="6">
        <v>86</v>
      </c>
      <c r="AF24" s="43">
        <v>10</v>
      </c>
      <c r="AG24" s="6"/>
      <c r="AI24" s="15" t="s">
        <v>4</v>
      </c>
      <c r="AJ24" s="24">
        <f t="shared" si="8"/>
        <v>662321.1596874992</v>
      </c>
      <c r="AK24" s="6">
        <f t="shared" si="9"/>
        <v>738449.6775581393</v>
      </c>
      <c r="AL24" s="6">
        <f t="shared" si="10"/>
        <v>7615.906000000238</v>
      </c>
      <c r="AM24" s="2">
        <f t="shared" si="11"/>
        <v>192.53606394016472</v>
      </c>
      <c r="AN24" s="2">
        <f t="shared" si="12"/>
        <v>214.66654394978323</v>
      </c>
      <c r="AO24" s="3">
        <f t="shared" si="13"/>
        <v>2.2139358574474457</v>
      </c>
    </row>
    <row r="25" spans="1:41" ht="15">
      <c r="A25" s="8"/>
      <c r="B25" s="15" t="s">
        <v>51</v>
      </c>
      <c r="C25" s="6">
        <f t="shared" si="14"/>
        <v>3049768215.156</v>
      </c>
      <c r="D25" s="6">
        <v>2152599016.07</v>
      </c>
      <c r="E25" s="6">
        <v>897169199.0860002</v>
      </c>
      <c r="F25" s="2">
        <f t="shared" si="0"/>
        <v>24.056144315949506</v>
      </c>
      <c r="G25" s="2">
        <f t="shared" si="0"/>
        <v>16.979399394226437</v>
      </c>
      <c r="H25" s="3">
        <f t="shared" si="0"/>
        <v>7.07674492172307</v>
      </c>
      <c r="J25" s="26"/>
      <c r="K25" s="15" t="s">
        <v>36</v>
      </c>
      <c r="L25" s="6">
        <f t="shared" si="15"/>
        <v>2879006732.519999</v>
      </c>
      <c r="M25" s="6">
        <v>1969876100.6999993</v>
      </c>
      <c r="N25" s="6">
        <v>909130631.8199997</v>
      </c>
      <c r="O25" s="2">
        <f t="shared" si="1"/>
        <v>22.709201669789422</v>
      </c>
      <c r="P25" s="2">
        <f t="shared" si="1"/>
        <v>15.538106642820765</v>
      </c>
      <c r="Q25" s="3">
        <f t="shared" si="1"/>
        <v>7.171095026968658</v>
      </c>
      <c r="R25" s="2"/>
      <c r="S25" s="26"/>
      <c r="T25" s="8"/>
      <c r="U25" s="15" t="s">
        <v>18</v>
      </c>
      <c r="V25" s="6">
        <f t="shared" si="2"/>
        <v>170761482.6360011</v>
      </c>
      <c r="W25" s="6">
        <f t="shared" si="3"/>
        <v>182722915.37000084</v>
      </c>
      <c r="X25" s="6">
        <f t="shared" si="4"/>
        <v>-11961432.73399949</v>
      </c>
      <c r="Y25" s="2">
        <f t="shared" si="5"/>
        <v>0.10004995072728265</v>
      </c>
      <c r="Z25" s="2">
        <f t="shared" si="6"/>
        <v>0.10705821006768307</v>
      </c>
      <c r="AA25" s="3">
        <f t="shared" si="7"/>
        <v>-0.0070082593404002785</v>
      </c>
      <c r="AB25" s="8"/>
      <c r="AC25" s="15" t="s">
        <v>18</v>
      </c>
      <c r="AD25" s="24">
        <v>100</v>
      </c>
      <c r="AE25" s="6">
        <v>77</v>
      </c>
      <c r="AF25" s="43">
        <v>23</v>
      </c>
      <c r="AG25" s="6"/>
      <c r="AI25" s="15" t="s">
        <v>18</v>
      </c>
      <c r="AJ25" s="24">
        <f t="shared" si="8"/>
        <v>1707614.826360011</v>
      </c>
      <c r="AK25" s="6">
        <f t="shared" si="9"/>
        <v>2373024.8749350756</v>
      </c>
      <c r="AL25" s="6">
        <f t="shared" si="10"/>
        <v>-520062.29278258653</v>
      </c>
      <c r="AM25" s="2">
        <f t="shared" si="11"/>
        <v>496.4018325314419</v>
      </c>
      <c r="AN25" s="2">
        <f t="shared" si="12"/>
        <v>689.8358332197561</v>
      </c>
      <c r="AO25" s="3">
        <f t="shared" si="13"/>
        <v>-151.18156107725912</v>
      </c>
    </row>
    <row r="26" spans="1:41" ht="6.75" customHeight="1">
      <c r="A26" s="8"/>
      <c r="B26" s="15"/>
      <c r="C26" s="6"/>
      <c r="D26" s="6"/>
      <c r="E26" s="6"/>
      <c r="F26" s="2"/>
      <c r="G26" s="2"/>
      <c r="H26" s="3"/>
      <c r="J26" s="26"/>
      <c r="K26" s="15"/>
      <c r="L26" s="6"/>
      <c r="M26" s="6"/>
      <c r="N26" s="6"/>
      <c r="O26" s="2"/>
      <c r="P26" s="2"/>
      <c r="Q26" s="3"/>
      <c r="R26" s="2"/>
      <c r="S26" s="26"/>
      <c r="T26" s="8"/>
      <c r="U26" s="15"/>
      <c r="V26" s="6"/>
      <c r="W26" s="6"/>
      <c r="X26" s="6"/>
      <c r="Y26" s="2"/>
      <c r="Z26" s="2"/>
      <c r="AA26" s="3"/>
      <c r="AB26" s="8"/>
      <c r="AC26" s="15"/>
      <c r="AD26" s="24"/>
      <c r="AE26" s="6"/>
      <c r="AF26" s="43"/>
      <c r="AG26" s="6"/>
      <c r="AI26" s="15"/>
      <c r="AJ26" s="24"/>
      <c r="AK26" s="6"/>
      <c r="AL26" s="6"/>
      <c r="AM26" s="2">
        <f t="shared" si="11"/>
        <v>0</v>
      </c>
      <c r="AN26" s="2">
        <f t="shared" si="12"/>
        <v>0</v>
      </c>
      <c r="AO26" s="3">
        <f t="shared" si="13"/>
        <v>0</v>
      </c>
    </row>
    <row r="27" spans="1:41" ht="16.5" customHeight="1">
      <c r="A27" s="8"/>
      <c r="B27" s="16" t="s">
        <v>10</v>
      </c>
      <c r="C27" s="6">
        <f>SUM(C15:C25)</f>
        <v>7776568031.7808</v>
      </c>
      <c r="D27" s="6">
        <f>SUM(D15:D25)</f>
        <v>6031233972.260799</v>
      </c>
      <c r="E27" s="6">
        <f>SUM(E15:E25)</f>
        <v>1745334059.52</v>
      </c>
      <c r="F27" s="2">
        <f aca="true" t="shared" si="17" ref="F27:H36">C27/$C$9*100</f>
        <v>61.34047890119716</v>
      </c>
      <c r="G27" s="2">
        <f t="shared" si="17"/>
        <v>47.573528414041036</v>
      </c>
      <c r="H27" s="3">
        <f t="shared" si="17"/>
        <v>13.766950487156112</v>
      </c>
      <c r="J27" s="26"/>
      <c r="K27" s="16" t="s">
        <v>10</v>
      </c>
      <c r="L27" s="6">
        <f>SUM(L15:L25)</f>
        <v>7147553903.775799</v>
      </c>
      <c r="M27" s="6">
        <f>SUM(M15:M25)</f>
        <v>5534343000.839798</v>
      </c>
      <c r="N27" s="6">
        <f>SUM(N15:N25)</f>
        <v>1613210902.9359999</v>
      </c>
      <c r="O27" s="2">
        <f aca="true" t="shared" si="18" ref="O27:Q36">L27/$C$9*100</f>
        <v>56.37890360348705</v>
      </c>
      <c r="P27" s="2">
        <f t="shared" si="18"/>
        <v>43.65412206099643</v>
      </c>
      <c r="Q27" s="3">
        <f t="shared" si="18"/>
        <v>12.724781542490618</v>
      </c>
      <c r="R27" s="2"/>
      <c r="S27" s="26"/>
      <c r="T27" s="8"/>
      <c r="U27" s="16" t="s">
        <v>10</v>
      </c>
      <c r="V27" s="6">
        <f>C27-L27</f>
        <v>629014128.0050011</v>
      </c>
      <c r="W27" s="6">
        <f aca="true" t="shared" si="19" ref="W27:W36">D27-M27</f>
        <v>496890971.42100143</v>
      </c>
      <c r="X27" s="6">
        <f aca="true" t="shared" si="20" ref="X27:X36">E27-N27</f>
        <v>132123156.58400011</v>
      </c>
      <c r="Y27" s="2">
        <f>V27/$V$9</f>
        <v>0.36854231728482945</v>
      </c>
      <c r="Z27" s="2">
        <f aca="true" t="shared" si="21" ref="Y27:AA32">W27/$V$9</f>
        <v>0.2911307423669661</v>
      </c>
      <c r="AA27" s="3">
        <f t="shared" si="21"/>
        <v>0.07741157491786357</v>
      </c>
      <c r="AB27" s="8"/>
      <c r="AC27" s="16" t="s">
        <v>10</v>
      </c>
      <c r="AD27" s="24">
        <f>SUM(AD15:AD25)</f>
        <v>35403</v>
      </c>
      <c r="AE27" s="6">
        <f>SUM(AE15:AE25)</f>
        <v>22228</v>
      </c>
      <c r="AF27" s="43">
        <f>SUM(AF15:AF25)</f>
        <v>13175</v>
      </c>
      <c r="AG27" s="6"/>
      <c r="AI27" s="16" t="s">
        <v>10</v>
      </c>
      <c r="AJ27" s="24">
        <f>V27/AD27</f>
        <v>17767.25497853292</v>
      </c>
      <c r="AK27" s="6">
        <f>W27/AE27</f>
        <v>22354.281600728875</v>
      </c>
      <c r="AL27" s="6">
        <f>X27/AF27</f>
        <v>10028.323080379516</v>
      </c>
      <c r="AM27" s="2">
        <f aca="true" t="shared" si="22" ref="AM27:AM36">AJ27/$AJ$9</f>
        <v>5.164922319863776</v>
      </c>
      <c r="AN27" s="2">
        <f aca="true" t="shared" si="23" ref="AN27:AN36">AK27/$AJ$9</f>
        <v>6.4983661304813625</v>
      </c>
      <c r="AO27" s="3">
        <f aca="true" t="shared" si="24" ref="AO27:AO36">AL27/$AJ$9</f>
        <v>2.915222963324303</v>
      </c>
    </row>
    <row r="28" spans="1:41" ht="16.5" customHeight="1">
      <c r="A28" s="8"/>
      <c r="B28" s="15" t="s">
        <v>11</v>
      </c>
      <c r="C28" s="6">
        <f>SUM(C20:C25)</f>
        <v>6982839988.6398</v>
      </c>
      <c r="D28" s="6">
        <f>SUM(D20:D25)</f>
        <v>5570140385.8298</v>
      </c>
      <c r="E28" s="6">
        <f>SUM(E20:E25)</f>
        <v>1412699602.8100004</v>
      </c>
      <c r="F28" s="2">
        <f t="shared" si="17"/>
        <v>55.07966332231901</v>
      </c>
      <c r="G28" s="2">
        <f t="shared" si="17"/>
        <v>43.93648681749614</v>
      </c>
      <c r="H28" s="3">
        <f t="shared" si="17"/>
        <v>11.14317650482287</v>
      </c>
      <c r="J28" s="26"/>
      <c r="K28" s="15" t="s">
        <v>11</v>
      </c>
      <c r="L28" s="6">
        <f>SUM(L20:L25)</f>
        <v>6527937126.887798</v>
      </c>
      <c r="M28" s="6">
        <f>SUM(M20:M25)</f>
        <v>5170182713.085798</v>
      </c>
      <c r="N28" s="6">
        <f>SUM(N20:N25)</f>
        <v>1357754413.802</v>
      </c>
      <c r="O28" s="2">
        <f t="shared" si="18"/>
        <v>51.49145329453339</v>
      </c>
      <c r="P28" s="2">
        <f t="shared" si="18"/>
        <v>40.78167674111503</v>
      </c>
      <c r="Q28" s="3">
        <f t="shared" si="18"/>
        <v>10.709776553418376</v>
      </c>
      <c r="R28" s="2"/>
      <c r="S28" s="26"/>
      <c r="T28" s="8"/>
      <c r="U28" s="15" t="s">
        <v>11</v>
      </c>
      <c r="V28" s="6">
        <f aca="true" t="shared" si="25" ref="V28:V36">C28-L28</f>
        <v>454902861.75200176</v>
      </c>
      <c r="W28" s="6">
        <f t="shared" si="19"/>
        <v>399957672.7440014</v>
      </c>
      <c r="X28" s="6">
        <f t="shared" si="20"/>
        <v>54945189.008000374</v>
      </c>
      <c r="Y28" s="2">
        <f t="shared" si="21"/>
        <v>0.26652971268119147</v>
      </c>
      <c r="Z28" s="2">
        <f t="shared" si="21"/>
        <v>0.23433706965600906</v>
      </c>
      <c r="AA28" s="3">
        <f t="shared" si="21"/>
        <v>0.03219264302518242</v>
      </c>
      <c r="AB28" s="8"/>
      <c r="AC28" s="15" t="s">
        <v>11</v>
      </c>
      <c r="AD28" s="24">
        <f>SUM(AD20:AD25)</f>
        <v>10781</v>
      </c>
      <c r="AE28" s="6">
        <f>SUM(AE20:AE25)</f>
        <v>8095</v>
      </c>
      <c r="AF28" s="43">
        <f>SUM(AF20:AF25)</f>
        <v>2686</v>
      </c>
      <c r="AG28" s="6"/>
      <c r="AI28" s="15" t="s">
        <v>11</v>
      </c>
      <c r="AJ28" s="24">
        <f aca="true" t="shared" si="26" ref="AJ28:AJ36">V28/AD28</f>
        <v>42194.86705797252</v>
      </c>
      <c r="AK28" s="6">
        <f aca="true" t="shared" si="27" ref="AK28:AK36">W28/AE28</f>
        <v>49407.98922100079</v>
      </c>
      <c r="AL28" s="6">
        <f aca="true" t="shared" si="28" ref="AL28:AL36">X28/AF28</f>
        <v>20456.138871184055</v>
      </c>
      <c r="AM28" s="2">
        <f t="shared" si="22"/>
        <v>12.266003438050634</v>
      </c>
      <c r="AN28" s="2">
        <f t="shared" si="23"/>
        <v>14.362850458073815</v>
      </c>
      <c r="AO28" s="3">
        <f t="shared" si="24"/>
        <v>5.946578037050021</v>
      </c>
    </row>
    <row r="29" spans="1:41" ht="16.5" customHeight="1">
      <c r="A29" s="8"/>
      <c r="B29" s="15" t="s">
        <v>12</v>
      </c>
      <c r="C29" s="6">
        <f>SUM(C21:C25)</f>
        <v>6427209171.789</v>
      </c>
      <c r="D29" s="6">
        <f>SUM(D21:D25)</f>
        <v>5187370516.291</v>
      </c>
      <c r="E29" s="6">
        <f>SUM(E21:E25)</f>
        <v>1239838655.4980004</v>
      </c>
      <c r="F29" s="2">
        <f t="shared" si="17"/>
        <v>50.69692529976143</v>
      </c>
      <c r="G29" s="2">
        <f t="shared" si="17"/>
        <v>40.91725172426414</v>
      </c>
      <c r="H29" s="3">
        <f t="shared" si="17"/>
        <v>9.7796735754973</v>
      </c>
      <c r="J29" s="26"/>
      <c r="K29" s="15" t="s">
        <v>12</v>
      </c>
      <c r="L29" s="6">
        <f>SUM(L21:L25)</f>
        <v>6059088464.532</v>
      </c>
      <c r="M29" s="6">
        <f>SUM(M21:M25)</f>
        <v>4841150790.33</v>
      </c>
      <c r="N29" s="6">
        <f>SUM(N21:N25)</f>
        <v>1217937674.2019997</v>
      </c>
      <c r="O29" s="2">
        <f t="shared" si="18"/>
        <v>47.79324074581548</v>
      </c>
      <c r="P29" s="2">
        <f t="shared" si="18"/>
        <v>38.18631904178804</v>
      </c>
      <c r="Q29" s="3">
        <f t="shared" si="18"/>
        <v>9.606921704027439</v>
      </c>
      <c r="R29" s="2"/>
      <c r="S29" s="26"/>
      <c r="T29" s="8"/>
      <c r="U29" s="15" t="s">
        <v>12</v>
      </c>
      <c r="V29" s="6">
        <f t="shared" si="25"/>
        <v>368120707.25699997</v>
      </c>
      <c r="W29" s="6">
        <f t="shared" si="19"/>
        <v>346219725.96100044</v>
      </c>
      <c r="X29" s="6">
        <f t="shared" si="20"/>
        <v>21900981.29600072</v>
      </c>
      <c r="Y29" s="2">
        <f t="shared" si="21"/>
        <v>0.21568364278766478</v>
      </c>
      <c r="Z29" s="2">
        <f t="shared" si="21"/>
        <v>0.20285175549247958</v>
      </c>
      <c r="AA29" s="3">
        <f t="shared" si="21"/>
        <v>0.012831887295185902</v>
      </c>
      <c r="AB29" s="8"/>
      <c r="AC29" s="15" t="s">
        <v>12</v>
      </c>
      <c r="AD29" s="24">
        <f>SUM(AD21:AD25)</f>
        <v>3871</v>
      </c>
      <c r="AE29" s="6">
        <f>SUM(AE21:AE25)</f>
        <v>3042</v>
      </c>
      <c r="AF29" s="43">
        <f>SUM(AF21:AF25)</f>
        <v>829</v>
      </c>
      <c r="AG29" s="6"/>
      <c r="AI29" s="15" t="s">
        <v>12</v>
      </c>
      <c r="AJ29" s="24">
        <f t="shared" si="26"/>
        <v>95097.05689925083</v>
      </c>
      <c r="AK29" s="6">
        <f t="shared" si="27"/>
        <v>113813.19065121646</v>
      </c>
      <c r="AL29" s="6">
        <f t="shared" si="28"/>
        <v>26418.554036189045</v>
      </c>
      <c r="AM29" s="2">
        <f t="shared" si="22"/>
        <v>27.644614338328868</v>
      </c>
      <c r="AN29" s="2">
        <f t="shared" si="23"/>
        <v>33.08537471880859</v>
      </c>
      <c r="AO29" s="3">
        <f t="shared" si="24"/>
        <v>7.679845849283072</v>
      </c>
    </row>
    <row r="30" spans="1:41" ht="16.5" customHeight="1">
      <c r="A30" s="8"/>
      <c r="B30" s="15" t="s">
        <v>13</v>
      </c>
      <c r="C30" s="6">
        <f>SUM(C22:C25)</f>
        <v>5657300578.273999</v>
      </c>
      <c r="D30" s="6">
        <f>SUM(D22:D25)</f>
        <v>4520095228.957999</v>
      </c>
      <c r="E30" s="6">
        <f>SUM(E22:E25)</f>
        <v>1137205349.3160002</v>
      </c>
      <c r="F30" s="2">
        <f t="shared" si="17"/>
        <v>44.62399420170446</v>
      </c>
      <c r="G30" s="2">
        <f t="shared" si="17"/>
        <v>35.653877763325845</v>
      </c>
      <c r="H30" s="3">
        <f t="shared" si="17"/>
        <v>8.970116438378623</v>
      </c>
      <c r="J30" s="26"/>
      <c r="K30" s="15" t="s">
        <v>13</v>
      </c>
      <c r="L30" s="6">
        <f>SUM(L22:L25)</f>
        <v>5421218515.366001</v>
      </c>
      <c r="M30" s="6">
        <f>SUM(M22:M25)</f>
        <v>4290034757.6760006</v>
      </c>
      <c r="N30" s="6">
        <f>SUM(N22:N25)</f>
        <v>1131183757.6899998</v>
      </c>
      <c r="O30" s="2">
        <f t="shared" si="18"/>
        <v>42.761811971757076</v>
      </c>
      <c r="P30" s="2">
        <f t="shared" si="18"/>
        <v>33.83919300431637</v>
      </c>
      <c r="Q30" s="3">
        <f t="shared" si="18"/>
        <v>8.9226189674407</v>
      </c>
      <c r="R30" s="2"/>
      <c r="S30" s="26"/>
      <c r="T30" s="8"/>
      <c r="U30" s="15" t="s">
        <v>13</v>
      </c>
      <c r="V30" s="6">
        <f t="shared" si="25"/>
        <v>236082062.90799809</v>
      </c>
      <c r="W30" s="6">
        <f t="shared" si="19"/>
        <v>230060471.28199863</v>
      </c>
      <c r="X30" s="6">
        <f t="shared" si="20"/>
        <v>6021591.626000404</v>
      </c>
      <c r="Y30" s="2">
        <f t="shared" si="21"/>
        <v>0.13832158398325314</v>
      </c>
      <c r="Z30" s="2">
        <f t="shared" si="21"/>
        <v>0.13479350530777526</v>
      </c>
      <c r="AA30" s="3">
        <f t="shared" si="21"/>
        <v>0.003528078675478445</v>
      </c>
      <c r="AB30" s="8"/>
      <c r="AC30" s="15" t="s">
        <v>13</v>
      </c>
      <c r="AD30" s="24">
        <f>SUM(AD22:AD25)</f>
        <v>1191</v>
      </c>
      <c r="AE30" s="6">
        <f>SUM(AE22:AE25)</f>
        <v>962</v>
      </c>
      <c r="AF30" s="43">
        <f>SUM(AF22:AF25)</f>
        <v>229</v>
      </c>
      <c r="AG30" s="6"/>
      <c r="AI30" s="15" t="s">
        <v>13</v>
      </c>
      <c r="AJ30" s="24">
        <f t="shared" si="26"/>
        <v>198221.71528799168</v>
      </c>
      <c r="AK30" s="6">
        <f t="shared" si="27"/>
        <v>239148.09904573663</v>
      </c>
      <c r="AL30" s="6">
        <f t="shared" si="28"/>
        <v>26295.159938866396</v>
      </c>
      <c r="AM30" s="2">
        <f t="shared" si="22"/>
        <v>57.62284397953567</v>
      </c>
      <c r="AN30" s="2">
        <f t="shared" si="23"/>
        <v>69.5201006574573</v>
      </c>
      <c r="AO30" s="3">
        <f t="shared" si="24"/>
        <v>7.643975315080055</v>
      </c>
    </row>
    <row r="31" spans="1:41" ht="16.5" customHeight="1">
      <c r="A31" s="8"/>
      <c r="B31" s="15" t="s">
        <v>14</v>
      </c>
      <c r="C31" s="6">
        <f>SUM(C23:C25)</f>
        <v>5290047719.875999</v>
      </c>
      <c r="D31" s="6">
        <f>SUM(D23:D25)</f>
        <v>4249913443.2899995</v>
      </c>
      <c r="E31" s="6">
        <f>SUM(E23:E25)</f>
        <v>1040134276.5860002</v>
      </c>
      <c r="F31" s="2">
        <f t="shared" si="17"/>
        <v>41.72715511794631</v>
      </c>
      <c r="G31" s="2">
        <f t="shared" si="17"/>
        <v>33.52272169865492</v>
      </c>
      <c r="H31" s="3">
        <f t="shared" si="17"/>
        <v>8.204433419291398</v>
      </c>
      <c r="J31" s="26"/>
      <c r="K31" s="15" t="s">
        <v>14</v>
      </c>
      <c r="L31" s="6">
        <f>SUM(L23:L25)</f>
        <v>5073621698.18</v>
      </c>
      <c r="M31" s="6">
        <f>SUM(M23:M25)</f>
        <v>4026025447.9400005</v>
      </c>
      <c r="N31" s="6">
        <f>SUM(N23:N25)</f>
        <v>1047596250.2399997</v>
      </c>
      <c r="O31" s="2">
        <f t="shared" si="18"/>
        <v>40.020016986670505</v>
      </c>
      <c r="P31" s="2">
        <f t="shared" si="18"/>
        <v>31.75672456484562</v>
      </c>
      <c r="Q31" s="3">
        <f t="shared" si="18"/>
        <v>8.263292421824886</v>
      </c>
      <c r="R31" s="2"/>
      <c r="S31" s="26"/>
      <c r="T31" s="8"/>
      <c r="U31" s="15" t="s">
        <v>14</v>
      </c>
      <c r="V31" s="6">
        <f t="shared" si="25"/>
        <v>216426021.69599915</v>
      </c>
      <c r="W31" s="6">
        <f t="shared" si="19"/>
        <v>223887995.34999895</v>
      </c>
      <c r="X31" s="6">
        <f t="shared" si="20"/>
        <v>-7461973.653999448</v>
      </c>
      <c r="Y31" s="2">
        <f t="shared" si="21"/>
        <v>0.12680501757497273</v>
      </c>
      <c r="Z31" s="2">
        <f t="shared" si="21"/>
        <v>0.13117702281225663</v>
      </c>
      <c r="AA31" s="3">
        <f t="shared" si="21"/>
        <v>-0.004372005237283697</v>
      </c>
      <c r="AB31" s="8"/>
      <c r="AC31" s="15" t="s">
        <v>14</v>
      </c>
      <c r="AD31" s="24">
        <f>SUM(AD23:AD25)</f>
        <v>582</v>
      </c>
      <c r="AE31" s="6">
        <f>SUM(AE23:AE25)</f>
        <v>476</v>
      </c>
      <c r="AF31" s="43">
        <f>SUM(AF23:AF25)</f>
        <v>106</v>
      </c>
      <c r="AG31" s="6"/>
      <c r="AI31" s="15" t="s">
        <v>14</v>
      </c>
      <c r="AJ31" s="24">
        <f t="shared" si="26"/>
        <v>371866.01665979234</v>
      </c>
      <c r="AK31" s="6">
        <f t="shared" si="27"/>
        <v>470352.9314075608</v>
      </c>
      <c r="AL31" s="6">
        <f t="shared" si="28"/>
        <v>-70395.97786791933</v>
      </c>
      <c r="AM31" s="2">
        <f t="shared" si="22"/>
        <v>108.10105960462717</v>
      </c>
      <c r="AN31" s="2">
        <f t="shared" si="23"/>
        <v>136.73110205124448</v>
      </c>
      <c r="AO31" s="3">
        <f t="shared" si="24"/>
        <v>-20.46403666508732</v>
      </c>
    </row>
    <row r="32" spans="1:41" ht="16.5" customHeight="1">
      <c r="A32" s="8"/>
      <c r="B32" s="15" t="s">
        <v>15</v>
      </c>
      <c r="C32" s="24">
        <f>SUM(C24:C25)</f>
        <v>4288953091.646001</v>
      </c>
      <c r="D32" s="6">
        <f>SUM(D24:D25)</f>
        <v>3327966320.5900006</v>
      </c>
      <c r="E32" s="6">
        <f>SUM(E24:E25)</f>
        <v>960986771.0560002</v>
      </c>
      <c r="F32" s="2">
        <f t="shared" si="17"/>
        <v>33.830660974246015</v>
      </c>
      <c r="G32" s="2">
        <f t="shared" si="17"/>
        <v>26.25053198760466</v>
      </c>
      <c r="H32" s="3">
        <f t="shared" si="17"/>
        <v>7.580128986641357</v>
      </c>
      <c r="J32" s="26"/>
      <c r="K32" s="15" t="s">
        <v>15</v>
      </c>
      <c r="L32" s="24">
        <f>SUM(L24:L25)</f>
        <v>4054608777.6799994</v>
      </c>
      <c r="M32" s="6">
        <f>SUM(M24:M25)</f>
        <v>3081736732.95</v>
      </c>
      <c r="N32" s="6">
        <f>SUM(N24:N25)</f>
        <v>972872044.7299997</v>
      </c>
      <c r="O32" s="2">
        <f t="shared" si="18"/>
        <v>31.98218586444166</v>
      </c>
      <c r="P32" s="2">
        <f t="shared" si="18"/>
        <v>24.3083075045478</v>
      </c>
      <c r="Q32" s="3">
        <f t="shared" si="18"/>
        <v>7.6738783598938625</v>
      </c>
      <c r="R32" s="2"/>
      <c r="S32" s="26"/>
      <c r="T32" s="8"/>
      <c r="U32" s="15" t="s">
        <v>15</v>
      </c>
      <c r="V32" s="6">
        <f t="shared" si="25"/>
        <v>234344313.9660015</v>
      </c>
      <c r="W32" s="6">
        <f t="shared" si="19"/>
        <v>246229587.64000082</v>
      </c>
      <c r="X32" s="6">
        <f t="shared" si="20"/>
        <v>-11885273.673999429</v>
      </c>
      <c r="Y32" s="2">
        <f t="shared" si="21"/>
        <v>0.13730342875679757</v>
      </c>
      <c r="Z32" s="2">
        <f t="shared" si="21"/>
        <v>0.14426706614801568</v>
      </c>
      <c r="AA32" s="3">
        <f t="shared" si="21"/>
        <v>-0.006963637391218186</v>
      </c>
      <c r="AB32" s="8"/>
      <c r="AC32" s="15" t="s">
        <v>15</v>
      </c>
      <c r="AD32" s="24">
        <f>SUM(AD24:AD25)</f>
        <v>196</v>
      </c>
      <c r="AE32" s="6">
        <f>SUM(AE24:AE25)</f>
        <v>163</v>
      </c>
      <c r="AF32" s="43">
        <f>SUM(AF24:AF25)</f>
        <v>33</v>
      </c>
      <c r="AG32" s="6"/>
      <c r="AI32" s="15" t="s">
        <v>15</v>
      </c>
      <c r="AJ32" s="24">
        <f t="shared" si="26"/>
        <v>1195634.254928579</v>
      </c>
      <c r="AK32" s="6">
        <f t="shared" si="27"/>
        <v>1510610.9671165694</v>
      </c>
      <c r="AL32" s="6">
        <f t="shared" si="28"/>
        <v>-360159.808303013</v>
      </c>
      <c r="AM32" s="2">
        <f t="shared" si="22"/>
        <v>347.5696193438783</v>
      </c>
      <c r="AN32" s="2">
        <f t="shared" si="23"/>
        <v>439.13301802210174</v>
      </c>
      <c r="AO32" s="3">
        <f t="shared" si="24"/>
        <v>-104.69807715765054</v>
      </c>
    </row>
    <row r="33" spans="1:41" ht="16.5" customHeight="1">
      <c r="A33" s="8"/>
      <c r="B33" s="25" t="s">
        <v>52</v>
      </c>
      <c r="C33" s="6">
        <f>D33+E33</f>
        <v>5785171558.580975</v>
      </c>
      <c r="D33" s="6">
        <v>2068853137.2889178</v>
      </c>
      <c r="E33" s="6">
        <v>3716318421.292057</v>
      </c>
      <c r="F33" s="2">
        <f t="shared" si="17"/>
        <v>45.632622575755896</v>
      </c>
      <c r="G33" s="2">
        <f t="shared" si="17"/>
        <v>16.318823637743687</v>
      </c>
      <c r="H33" s="3">
        <f t="shared" si="17"/>
        <v>29.313798938012216</v>
      </c>
      <c r="J33" s="26"/>
      <c r="K33" s="25" t="s">
        <v>37</v>
      </c>
      <c r="L33" s="6">
        <f>M33+N33</f>
        <v>4519908059.311654</v>
      </c>
      <c r="M33" s="6">
        <v>1618256781.2191644</v>
      </c>
      <c r="N33" s="6">
        <v>2901651278.0924897</v>
      </c>
      <c r="O33" s="2">
        <f t="shared" si="18"/>
        <v>35.652401395383635</v>
      </c>
      <c r="P33" s="2">
        <f t="shared" si="18"/>
        <v>12.764582723307342</v>
      </c>
      <c r="Q33" s="3">
        <f t="shared" si="18"/>
        <v>22.88781867207629</v>
      </c>
      <c r="R33" s="2"/>
      <c r="S33" s="26"/>
      <c r="T33" s="8"/>
      <c r="U33" s="25" t="s">
        <v>25</v>
      </c>
      <c r="V33" s="24">
        <f>C33-L33</f>
        <v>1265263499.2693205</v>
      </c>
      <c r="W33" s="6">
        <f t="shared" si="19"/>
        <v>450596356.0697534</v>
      </c>
      <c r="X33" s="6">
        <f t="shared" si="20"/>
        <v>814667143.1995673</v>
      </c>
      <c r="Y33" s="2">
        <f aca="true" t="shared" si="29" ref="Y33:AA36">V33/$V$9</f>
        <v>0.7413237974090784</v>
      </c>
      <c r="Z33" s="2">
        <f t="shared" si="29"/>
        <v>0.264006510875582</v>
      </c>
      <c r="AA33" s="3">
        <f t="shared" si="29"/>
        <v>0.4773172865334965</v>
      </c>
      <c r="AB33" s="8"/>
      <c r="AC33" s="25" t="s">
        <v>25</v>
      </c>
      <c r="AD33" s="24">
        <v>486728</v>
      </c>
      <c r="AE33" s="6">
        <v>162352</v>
      </c>
      <c r="AF33" s="43">
        <v>324376</v>
      </c>
      <c r="AG33" s="6"/>
      <c r="AI33" s="25" t="s">
        <v>25</v>
      </c>
      <c r="AJ33" s="24">
        <f t="shared" si="26"/>
        <v>2599.5288934873697</v>
      </c>
      <c r="AK33" s="6">
        <f t="shared" si="27"/>
        <v>2775.42842755096</v>
      </c>
      <c r="AL33" s="6">
        <f t="shared" si="28"/>
        <v>2511.490194094407</v>
      </c>
      <c r="AM33" s="2">
        <f t="shared" si="22"/>
        <v>0.7556803129873438</v>
      </c>
      <c r="AN33" s="2">
        <f t="shared" si="23"/>
        <v>0.8068141223820066</v>
      </c>
      <c r="AO33" s="3">
        <f t="shared" si="24"/>
        <v>0.7300875557462341</v>
      </c>
    </row>
    <row r="34" spans="1:41" ht="16.5" customHeight="1">
      <c r="A34" s="8"/>
      <c r="B34" s="15" t="s">
        <v>53</v>
      </c>
      <c r="C34" s="6">
        <f>D34+E34</f>
        <v>1241799911.7398047</v>
      </c>
      <c r="D34" s="6">
        <v>992425206.8638048</v>
      </c>
      <c r="E34" s="6">
        <v>249374704.8759999</v>
      </c>
      <c r="F34" s="2">
        <f t="shared" si="17"/>
        <v>9.795143689901058</v>
      </c>
      <c r="G34" s="2">
        <f t="shared" si="17"/>
        <v>7.828110962813136</v>
      </c>
      <c r="H34" s="3">
        <f t="shared" si="17"/>
        <v>1.967032727087922</v>
      </c>
      <c r="J34" s="26"/>
      <c r="K34" s="15" t="s">
        <v>38</v>
      </c>
      <c r="L34" s="6">
        <f>M34+N34</f>
        <v>1036511930.801797</v>
      </c>
      <c r="M34" s="6">
        <v>831545191.1577969</v>
      </c>
      <c r="N34" s="6">
        <v>204966739.64400014</v>
      </c>
      <c r="O34" s="2">
        <f t="shared" si="18"/>
        <v>8.175860863346319</v>
      </c>
      <c r="P34" s="2">
        <f t="shared" si="18"/>
        <v>6.559111943103046</v>
      </c>
      <c r="Q34" s="3">
        <f t="shared" si="18"/>
        <v>1.616748920243273</v>
      </c>
      <c r="R34" s="2"/>
      <c r="S34" s="26"/>
      <c r="T34" s="8"/>
      <c r="U34" s="15" t="s">
        <v>27</v>
      </c>
      <c r="V34" s="24">
        <f t="shared" si="25"/>
        <v>205287980.9380077</v>
      </c>
      <c r="W34" s="6">
        <f t="shared" si="19"/>
        <v>160880015.70600796</v>
      </c>
      <c r="X34" s="6">
        <f t="shared" si="20"/>
        <v>44407965.231999755</v>
      </c>
      <c r="Y34" s="2">
        <f t="shared" si="29"/>
        <v>0.12027918744142378</v>
      </c>
      <c r="Z34" s="2">
        <f t="shared" si="29"/>
        <v>0.09426035307213405</v>
      </c>
      <c r="AA34" s="3">
        <f t="shared" si="29"/>
        <v>0.026018834369289725</v>
      </c>
      <c r="AB34" s="8"/>
      <c r="AC34" s="15" t="s">
        <v>27</v>
      </c>
      <c r="AD34" s="24">
        <v>8258</v>
      </c>
      <c r="AE34" s="6">
        <v>6181</v>
      </c>
      <c r="AF34" s="43">
        <v>2077</v>
      </c>
      <c r="AG34" s="6"/>
      <c r="AI34" s="15" t="s">
        <v>27</v>
      </c>
      <c r="AJ34" s="24">
        <f t="shared" si="26"/>
        <v>24859.28565488105</v>
      </c>
      <c r="AK34" s="6">
        <f t="shared" si="27"/>
        <v>26028.153325676743</v>
      </c>
      <c r="AL34" s="6">
        <f t="shared" si="28"/>
        <v>21380.821007221835</v>
      </c>
      <c r="AM34" s="2">
        <f t="shared" si="22"/>
        <v>7.226568172173914</v>
      </c>
      <c r="AN34" s="2">
        <f t="shared" si="23"/>
        <v>7.566356773685747</v>
      </c>
      <c r="AO34" s="3">
        <f t="shared" si="24"/>
        <v>6.215382160645437</v>
      </c>
    </row>
    <row r="35" spans="1:41" ht="16.5" customHeight="1">
      <c r="A35" s="8"/>
      <c r="B35" s="15" t="s">
        <v>54</v>
      </c>
      <c r="C35" s="6">
        <f>D35+E35</f>
        <v>361170749.6080001</v>
      </c>
      <c r="D35" s="6">
        <v>265127372.57800007</v>
      </c>
      <c r="E35" s="6">
        <v>96043377.03000002</v>
      </c>
      <c r="F35" s="2">
        <f t="shared" si="17"/>
        <v>2.8488642619108977</v>
      </c>
      <c r="G35" s="2">
        <f t="shared" si="17"/>
        <v>2.0912875624938736</v>
      </c>
      <c r="H35" s="3">
        <f t="shared" si="17"/>
        <v>0.7575766994170239</v>
      </c>
      <c r="J35" s="26"/>
      <c r="K35" s="15" t="s">
        <v>39</v>
      </c>
      <c r="L35" s="6">
        <f>M35+N35</f>
        <v>341347637.32599986</v>
      </c>
      <c r="M35" s="6">
        <v>258741630.67599985</v>
      </c>
      <c r="N35" s="6">
        <v>82606006.65</v>
      </c>
      <c r="O35" s="2">
        <f t="shared" si="18"/>
        <v>2.6925023300508806</v>
      </c>
      <c r="P35" s="2">
        <f t="shared" si="18"/>
        <v>2.0409177252073816</v>
      </c>
      <c r="Q35" s="3">
        <f t="shared" si="18"/>
        <v>0.6515846048434988</v>
      </c>
      <c r="R35" s="2"/>
      <c r="S35" s="26"/>
      <c r="T35" s="8"/>
      <c r="U35" s="15" t="s">
        <v>26</v>
      </c>
      <c r="V35" s="24">
        <f t="shared" si="25"/>
        <v>19823112.282000244</v>
      </c>
      <c r="W35" s="6">
        <f t="shared" si="19"/>
        <v>6385741.902000219</v>
      </c>
      <c r="X35" s="6">
        <f t="shared" si="20"/>
        <v>13437370.38000001</v>
      </c>
      <c r="Y35" s="2">
        <f t="shared" si="29"/>
        <v>0.011614454128997956</v>
      </c>
      <c r="Z35" s="2">
        <f t="shared" si="29"/>
        <v>0.0037414360240367824</v>
      </c>
      <c r="AA35" s="3">
        <f t="shared" si="29"/>
        <v>0.007873018104961165</v>
      </c>
      <c r="AB35" s="8"/>
      <c r="AC35" s="15" t="s">
        <v>26</v>
      </c>
      <c r="AD35" s="24">
        <v>589</v>
      </c>
      <c r="AE35" s="6">
        <v>469</v>
      </c>
      <c r="AF35" s="43">
        <v>120</v>
      </c>
      <c r="AG35" s="6"/>
      <c r="AI35" s="15" t="s">
        <v>26</v>
      </c>
      <c r="AJ35" s="24">
        <f t="shared" si="26"/>
        <v>33655.53867911756</v>
      </c>
      <c r="AK35" s="6">
        <f t="shared" si="27"/>
        <v>13615.654375266991</v>
      </c>
      <c r="AL35" s="6">
        <f t="shared" si="28"/>
        <v>111978.08650000008</v>
      </c>
      <c r="AM35" s="2">
        <f t="shared" si="22"/>
        <v>9.783629667094825</v>
      </c>
      <c r="AN35" s="2">
        <f t="shared" si="23"/>
        <v>3.9580563946054284</v>
      </c>
      <c r="AO35" s="3">
        <f t="shared" si="24"/>
        <v>32.55191187374085</v>
      </c>
    </row>
    <row r="36" spans="1:41" ht="16.5" customHeight="1">
      <c r="A36" s="8"/>
      <c r="B36" s="17" t="s">
        <v>55</v>
      </c>
      <c r="C36" s="18">
        <f>D36+E36</f>
        <v>5289567786.7160015</v>
      </c>
      <c r="D36" s="7">
        <v>4249530710.1300015</v>
      </c>
      <c r="E36" s="7">
        <v>1040037076.586</v>
      </c>
      <c r="F36" s="4">
        <f t="shared" si="17"/>
        <v>41.72336947243347</v>
      </c>
      <c r="G36" s="4">
        <f t="shared" si="17"/>
        <v>33.5197027531214</v>
      </c>
      <c r="H36" s="5">
        <f t="shared" si="17"/>
        <v>8.203666719312068</v>
      </c>
      <c r="J36" s="26"/>
      <c r="K36" s="17" t="s">
        <v>40</v>
      </c>
      <c r="L36" s="18">
        <f>M36+N36</f>
        <v>5073180093.02</v>
      </c>
      <c r="M36" s="7">
        <v>4025679374.7800007</v>
      </c>
      <c r="N36" s="7">
        <v>1047500718.2400002</v>
      </c>
      <c r="O36" s="4">
        <f t="shared" si="18"/>
        <v>40.01653366705072</v>
      </c>
      <c r="P36" s="4">
        <f t="shared" si="18"/>
        <v>31.753994788254904</v>
      </c>
      <c r="Q36" s="5">
        <f t="shared" si="18"/>
        <v>8.262538878795828</v>
      </c>
      <c r="R36" s="2"/>
      <c r="S36" s="26"/>
      <c r="T36" s="8"/>
      <c r="U36" s="17" t="s">
        <v>28</v>
      </c>
      <c r="V36" s="18">
        <f t="shared" si="25"/>
        <v>216387693.69600105</v>
      </c>
      <c r="W36" s="7">
        <f t="shared" si="19"/>
        <v>223851335.35000086</v>
      </c>
      <c r="X36" s="7">
        <f t="shared" si="20"/>
        <v>-7463641.654000282</v>
      </c>
      <c r="Y36" s="4">
        <f t="shared" si="29"/>
        <v>0.12678256102064858</v>
      </c>
      <c r="Z36" s="4">
        <f t="shared" si="29"/>
        <v>0.13115554354692785</v>
      </c>
      <c r="AA36" s="5">
        <f t="shared" si="29"/>
        <v>-0.004372982526279556</v>
      </c>
      <c r="AB36" s="8"/>
      <c r="AC36" s="17" t="s">
        <v>28</v>
      </c>
      <c r="AD36" s="18">
        <v>579</v>
      </c>
      <c r="AE36" s="7">
        <v>474</v>
      </c>
      <c r="AF36" s="44">
        <v>105</v>
      </c>
      <c r="AG36" s="6"/>
      <c r="AI36" s="17" t="s">
        <v>28</v>
      </c>
      <c r="AJ36" s="18">
        <f t="shared" si="26"/>
        <v>373726.5866943023</v>
      </c>
      <c r="AK36" s="7">
        <f t="shared" si="27"/>
        <v>472260.20116033935</v>
      </c>
      <c r="AL36" s="7">
        <f t="shared" si="28"/>
        <v>-71082.30146666935</v>
      </c>
      <c r="AM36" s="4">
        <f t="shared" si="22"/>
        <v>108.64192535516214</v>
      </c>
      <c r="AN36" s="4">
        <f t="shared" si="23"/>
        <v>137.28554336072247</v>
      </c>
      <c r="AO36" s="5">
        <f t="shared" si="24"/>
        <v>-20.663550212797205</v>
      </c>
    </row>
    <row r="37" spans="1:41" ht="6.75" customHeight="1">
      <c r="A37" s="8"/>
      <c r="B37" s="19"/>
      <c r="C37" s="6"/>
      <c r="D37" s="6"/>
      <c r="E37" s="6"/>
      <c r="F37" s="2"/>
      <c r="G37" s="2"/>
      <c r="H37" s="2"/>
      <c r="J37" s="26"/>
      <c r="K37" s="19"/>
      <c r="L37" s="6"/>
      <c r="M37" s="6"/>
      <c r="N37" s="6"/>
      <c r="O37" s="2"/>
      <c r="P37" s="2"/>
      <c r="Q37" s="2"/>
      <c r="R37" s="2"/>
      <c r="S37" s="26"/>
      <c r="T37" s="8"/>
      <c r="U37" s="19"/>
      <c r="V37" s="6"/>
      <c r="W37" s="6"/>
      <c r="X37" s="6"/>
      <c r="Y37" s="2"/>
      <c r="Z37" s="2"/>
      <c r="AA37" s="2"/>
      <c r="AB37" s="8"/>
      <c r="AC37" s="2"/>
      <c r="AD37" s="2"/>
      <c r="AE37" s="2"/>
      <c r="AF37" s="2"/>
      <c r="AG37" s="2"/>
      <c r="AI37" s="19"/>
      <c r="AJ37" s="6"/>
      <c r="AK37" s="6"/>
      <c r="AL37" s="6"/>
      <c r="AM37" s="2"/>
      <c r="AN37" s="2"/>
      <c r="AO37" s="2"/>
    </row>
    <row r="38" spans="1:41" ht="12" customHeight="1">
      <c r="A38" s="8"/>
      <c r="B38" s="19" t="s">
        <v>56</v>
      </c>
      <c r="C38" s="8"/>
      <c r="D38" s="8"/>
      <c r="E38" s="8"/>
      <c r="F38" s="8"/>
      <c r="G38" s="8"/>
      <c r="H38" s="8"/>
      <c r="J38" s="26"/>
      <c r="K38" s="19" t="s">
        <v>41</v>
      </c>
      <c r="L38" s="8"/>
      <c r="M38" s="8"/>
      <c r="N38" s="8"/>
      <c r="O38" s="8"/>
      <c r="P38" s="8"/>
      <c r="Q38" s="8"/>
      <c r="R38" s="8"/>
      <c r="S38" s="26"/>
      <c r="T38" s="8"/>
      <c r="U38" s="28" t="s">
        <v>90</v>
      </c>
      <c r="V38" s="8"/>
      <c r="W38" s="8"/>
      <c r="X38" s="8"/>
      <c r="Y38" s="8"/>
      <c r="Z38" s="8"/>
      <c r="AA38" s="8"/>
      <c r="AB38" s="8"/>
      <c r="AC38" s="52" t="s">
        <v>131</v>
      </c>
      <c r="AD38" s="8"/>
      <c r="AE38" s="8"/>
      <c r="AF38" s="8"/>
      <c r="AG38" s="8"/>
      <c r="AI38" s="28" t="s">
        <v>127</v>
      </c>
      <c r="AJ38" s="8"/>
      <c r="AK38" s="8"/>
      <c r="AL38" s="8"/>
      <c r="AM38" s="8"/>
      <c r="AN38" s="8"/>
      <c r="AO38" s="8"/>
    </row>
    <row r="39" spans="1:41" ht="12" customHeight="1">
      <c r="A39" s="8"/>
      <c r="B39" s="19" t="s">
        <v>57</v>
      </c>
      <c r="C39" s="8"/>
      <c r="D39" s="8"/>
      <c r="E39" s="8"/>
      <c r="F39" s="8"/>
      <c r="G39" s="8"/>
      <c r="H39" s="8"/>
      <c r="J39" s="26"/>
      <c r="K39" s="19" t="s">
        <v>42</v>
      </c>
      <c r="L39" s="8"/>
      <c r="M39" s="8"/>
      <c r="N39" s="8"/>
      <c r="O39" s="8"/>
      <c r="P39" s="8"/>
      <c r="Q39" s="8"/>
      <c r="R39" s="8"/>
      <c r="S39" s="26"/>
      <c r="T39" s="8"/>
      <c r="U39" s="19" t="s">
        <v>121</v>
      </c>
      <c r="V39" s="8"/>
      <c r="W39" s="8"/>
      <c r="X39" s="8"/>
      <c r="Y39" s="8"/>
      <c r="Z39" s="8"/>
      <c r="AA39" s="8"/>
      <c r="AB39" s="8"/>
      <c r="AC39" s="52" t="s">
        <v>132</v>
      </c>
      <c r="AD39" s="8"/>
      <c r="AE39" s="8"/>
      <c r="AF39" s="8"/>
      <c r="AG39" s="8"/>
      <c r="AI39" s="28" t="s">
        <v>128</v>
      </c>
      <c r="AJ39" s="8"/>
      <c r="AK39" s="8"/>
      <c r="AL39" s="8"/>
      <c r="AM39" s="8"/>
      <c r="AN39" s="8"/>
      <c r="AO39" s="8"/>
    </row>
    <row r="40" spans="2:36" ht="12" customHeight="1">
      <c r="B40" s="19" t="s">
        <v>58</v>
      </c>
      <c r="K40" s="33" t="s">
        <v>92</v>
      </c>
      <c r="U40" s="19" t="s">
        <v>122</v>
      </c>
      <c r="V40" s="8"/>
      <c r="AI40" s="28" t="s">
        <v>93</v>
      </c>
      <c r="AJ40" s="8"/>
    </row>
    <row r="41" spans="2:35" ht="15">
      <c r="B41" s="19" t="s">
        <v>121</v>
      </c>
      <c r="K41" s="52" t="s">
        <v>121</v>
      </c>
      <c r="V41" s="8"/>
      <c r="AI41" s="52" t="s">
        <v>140</v>
      </c>
    </row>
    <row r="42" spans="2:35" ht="15">
      <c r="B42" s="19" t="s">
        <v>122</v>
      </c>
      <c r="K42" s="52" t="s">
        <v>123</v>
      </c>
      <c r="AI42" s="52" t="s">
        <v>130</v>
      </c>
    </row>
  </sheetData>
  <sheetProtection/>
  <mergeCells count="10">
    <mergeCell ref="AI5:AI7"/>
    <mergeCell ref="AJ5:AO5"/>
    <mergeCell ref="B5:B7"/>
    <mergeCell ref="C5:H5"/>
    <mergeCell ref="K5:K7"/>
    <mergeCell ref="L5:Q5"/>
    <mergeCell ref="U5:U7"/>
    <mergeCell ref="V5:AA5"/>
    <mergeCell ref="AC5:AC7"/>
    <mergeCell ref="AD5:AF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&amp;C&amp;"Arial Unicode MS,標準"V-7-2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P42"/>
  <sheetViews>
    <sheetView showGridLines="0" workbookViewId="0" topLeftCell="AI1">
      <selection activeCell="AI1" sqref="AI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3" width="15.8515625" style="1" customWidth="1"/>
    <col min="4" max="4" width="14.7109375" style="1" customWidth="1"/>
    <col min="5" max="5" width="15.57421875" style="1" customWidth="1"/>
    <col min="6" max="8" width="10.7109375" style="1" customWidth="1"/>
    <col min="9" max="9" width="2.7109375" style="27" customWidth="1"/>
    <col min="10" max="10" width="1.7109375" style="27" customWidth="1"/>
    <col min="11" max="11" width="18.421875" style="1" customWidth="1"/>
    <col min="12" max="12" width="16.57421875" style="1" customWidth="1"/>
    <col min="13" max="13" width="15.57421875" style="1" customWidth="1"/>
    <col min="14" max="14" width="17.28125" style="1" customWidth="1"/>
    <col min="15" max="17" width="10.7109375" style="1" customWidth="1"/>
    <col min="18" max="18" width="2.7109375" style="1" customWidth="1"/>
    <col min="19" max="19" width="0.9921875" style="1" customWidth="1"/>
    <col min="20" max="20" width="18.421875" style="1" customWidth="1"/>
    <col min="21" max="21" width="15.8515625" style="1" customWidth="1"/>
    <col min="22" max="22" width="14.57421875" style="1" customWidth="1"/>
    <col min="23" max="23" width="15.140625" style="1" customWidth="1"/>
    <col min="24" max="26" width="10.7109375" style="1" customWidth="1"/>
    <col min="27" max="27" width="1.8515625" style="1" customWidth="1"/>
    <col min="28" max="28" width="18.140625" style="1" customWidth="1"/>
    <col min="29" max="29" width="16.00390625" style="1" customWidth="1"/>
    <col min="30" max="30" width="15.7109375" style="1" customWidth="1"/>
    <col min="31" max="31" width="15.00390625" style="1" customWidth="1"/>
    <col min="32" max="34" width="9.140625" style="1" customWidth="1"/>
    <col min="35" max="35" width="4.28125" style="1" customWidth="1"/>
    <col min="36" max="36" width="16.7109375" style="1" customWidth="1"/>
    <col min="37" max="37" width="12.28125" style="1" customWidth="1"/>
    <col min="38" max="38" width="10.421875" style="1" customWidth="1"/>
    <col min="39" max="39" width="11.421875" style="1" customWidth="1"/>
    <col min="40" max="40" width="12.140625" style="1" customWidth="1"/>
    <col min="41" max="42" width="12.7109375" style="1" customWidth="1"/>
    <col min="43" max="16384" width="9.140625" style="1" customWidth="1"/>
  </cols>
  <sheetData>
    <row r="1" spans="1:27" ht="15" customHeight="1">
      <c r="A1" s="8"/>
      <c r="B1" s="8"/>
      <c r="C1" s="8"/>
      <c r="D1" s="8"/>
      <c r="E1" s="8"/>
      <c r="F1" s="8"/>
      <c r="G1" s="8"/>
      <c r="H1" s="8"/>
      <c r="I1" s="26"/>
      <c r="J1" s="26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42" ht="15" customHeight="1">
      <c r="A2" s="8"/>
      <c r="B2" s="9" t="s">
        <v>143</v>
      </c>
      <c r="C2" s="9"/>
      <c r="D2" s="9"/>
      <c r="E2" s="9"/>
      <c r="F2" s="9"/>
      <c r="G2" s="9"/>
      <c r="H2" s="9"/>
      <c r="I2" s="26"/>
      <c r="J2" s="26"/>
      <c r="K2" s="9" t="s">
        <v>144</v>
      </c>
      <c r="L2" s="9"/>
      <c r="M2" s="9"/>
      <c r="N2" s="9"/>
      <c r="O2" s="9"/>
      <c r="P2" s="9"/>
      <c r="Q2" s="9"/>
      <c r="R2" s="8"/>
      <c r="S2" s="8"/>
      <c r="T2" s="9" t="s">
        <v>145</v>
      </c>
      <c r="U2" s="9"/>
      <c r="V2" s="9"/>
      <c r="W2" s="9"/>
      <c r="X2" s="9"/>
      <c r="Y2" s="9"/>
      <c r="Z2" s="9"/>
      <c r="AA2" s="8"/>
      <c r="AB2" s="9" t="s">
        <v>146</v>
      </c>
      <c r="AJ2" s="9" t="s">
        <v>113</v>
      </c>
      <c r="AK2" s="9"/>
      <c r="AL2" s="9"/>
      <c r="AM2" s="9"/>
      <c r="AN2" s="9"/>
      <c r="AO2" s="9"/>
      <c r="AP2" s="9"/>
    </row>
    <row r="3" spans="1:42" ht="15" customHeight="1">
      <c r="A3" s="8"/>
      <c r="B3" s="9" t="s">
        <v>60</v>
      </c>
      <c r="C3" s="9"/>
      <c r="D3" s="9"/>
      <c r="E3" s="9"/>
      <c r="F3" s="9"/>
      <c r="G3" s="9"/>
      <c r="H3" s="9"/>
      <c r="I3" s="26"/>
      <c r="J3" s="26"/>
      <c r="K3" s="9" t="s">
        <v>114</v>
      </c>
      <c r="L3" s="9"/>
      <c r="M3" s="9"/>
      <c r="N3" s="9"/>
      <c r="O3" s="9"/>
      <c r="P3" s="9"/>
      <c r="Q3" s="9"/>
      <c r="R3" s="8"/>
      <c r="S3" s="8"/>
      <c r="T3" s="9" t="s">
        <v>114</v>
      </c>
      <c r="U3" s="9"/>
      <c r="V3" s="9"/>
      <c r="W3" s="9"/>
      <c r="X3" s="9"/>
      <c r="Y3" s="9"/>
      <c r="Z3" s="9"/>
      <c r="AA3" s="8"/>
      <c r="AB3" s="9" t="s">
        <v>124</v>
      </c>
      <c r="AJ3" s="9" t="s">
        <v>133</v>
      </c>
      <c r="AK3" s="9"/>
      <c r="AL3" s="9"/>
      <c r="AM3" s="9"/>
      <c r="AN3" s="9"/>
      <c r="AO3" s="9"/>
      <c r="AP3" s="9"/>
    </row>
    <row r="4" spans="1:42" ht="15" customHeight="1">
      <c r="A4" s="8"/>
      <c r="B4" s="9"/>
      <c r="C4" s="9"/>
      <c r="D4" s="9"/>
      <c r="E4" s="9"/>
      <c r="F4" s="9"/>
      <c r="G4" s="9"/>
      <c r="H4" s="9"/>
      <c r="I4" s="26"/>
      <c r="J4" s="26"/>
      <c r="K4" s="9"/>
      <c r="L4" s="9"/>
      <c r="M4" s="9"/>
      <c r="N4" s="9"/>
      <c r="O4" s="9"/>
      <c r="P4" s="9"/>
      <c r="Q4" s="9"/>
      <c r="R4" s="8"/>
      <c r="S4" s="8"/>
      <c r="T4" s="9"/>
      <c r="U4" s="9"/>
      <c r="V4" s="9"/>
      <c r="W4" s="9"/>
      <c r="X4" s="9"/>
      <c r="Y4" s="9"/>
      <c r="Z4" s="9"/>
      <c r="AA4" s="8"/>
      <c r="AJ4" s="9"/>
      <c r="AK4" s="9"/>
      <c r="AL4" s="9"/>
      <c r="AM4" s="9"/>
      <c r="AN4" s="9"/>
      <c r="AO4" s="9"/>
      <c r="AP4" s="9"/>
    </row>
    <row r="5" spans="1:42" ht="15" customHeight="1">
      <c r="A5" s="8"/>
      <c r="B5" s="54" t="s">
        <v>5</v>
      </c>
      <c r="C5" s="57" t="s">
        <v>97</v>
      </c>
      <c r="D5" s="58"/>
      <c r="E5" s="58"/>
      <c r="F5" s="58"/>
      <c r="G5" s="58"/>
      <c r="H5" s="59"/>
      <c r="I5" s="26"/>
      <c r="J5" s="26"/>
      <c r="K5" s="54" t="s">
        <v>96</v>
      </c>
      <c r="L5" s="57" t="s">
        <v>97</v>
      </c>
      <c r="M5" s="58"/>
      <c r="N5" s="58"/>
      <c r="O5" s="58"/>
      <c r="P5" s="58"/>
      <c r="Q5" s="59"/>
      <c r="R5" s="8"/>
      <c r="S5" s="8"/>
      <c r="T5" s="54" t="s">
        <v>96</v>
      </c>
      <c r="U5" s="57" t="s">
        <v>97</v>
      </c>
      <c r="V5" s="58"/>
      <c r="W5" s="58"/>
      <c r="X5" s="58"/>
      <c r="Y5" s="58"/>
      <c r="Z5" s="59"/>
      <c r="AA5" s="8"/>
      <c r="AB5" s="54" t="s">
        <v>96</v>
      </c>
      <c r="AC5" s="57" t="s">
        <v>97</v>
      </c>
      <c r="AD5" s="58"/>
      <c r="AE5" s="58"/>
      <c r="AF5" s="58"/>
      <c r="AG5" s="58"/>
      <c r="AH5" s="59"/>
      <c r="AJ5" s="54" t="s">
        <v>96</v>
      </c>
      <c r="AK5" s="57" t="s">
        <v>97</v>
      </c>
      <c r="AL5" s="58"/>
      <c r="AM5" s="58"/>
      <c r="AN5" s="58"/>
      <c r="AO5" s="58"/>
      <c r="AP5" s="59"/>
    </row>
    <row r="6" spans="1:42" ht="29.25" customHeight="1">
      <c r="A6" s="8"/>
      <c r="B6" s="55"/>
      <c r="C6" s="10" t="s">
        <v>98</v>
      </c>
      <c r="D6" s="11" t="s">
        <v>6</v>
      </c>
      <c r="E6" s="12" t="s">
        <v>7</v>
      </c>
      <c r="F6" s="13" t="s">
        <v>98</v>
      </c>
      <c r="G6" s="11" t="s">
        <v>6</v>
      </c>
      <c r="H6" s="12" t="s">
        <v>7</v>
      </c>
      <c r="I6" s="26"/>
      <c r="J6" s="26"/>
      <c r="K6" s="55"/>
      <c r="L6" s="10" t="s">
        <v>98</v>
      </c>
      <c r="M6" s="11" t="s">
        <v>6</v>
      </c>
      <c r="N6" s="12" t="s">
        <v>7</v>
      </c>
      <c r="O6" s="13" t="s">
        <v>98</v>
      </c>
      <c r="P6" s="11" t="s">
        <v>6</v>
      </c>
      <c r="Q6" s="12" t="s">
        <v>7</v>
      </c>
      <c r="R6" s="8"/>
      <c r="S6" s="8"/>
      <c r="T6" s="55"/>
      <c r="U6" s="10" t="s">
        <v>98</v>
      </c>
      <c r="V6" s="11" t="s">
        <v>6</v>
      </c>
      <c r="W6" s="12" t="s">
        <v>7</v>
      </c>
      <c r="X6" s="13" t="s">
        <v>98</v>
      </c>
      <c r="Y6" s="11" t="s">
        <v>6</v>
      </c>
      <c r="Z6" s="12" t="s">
        <v>7</v>
      </c>
      <c r="AA6" s="8"/>
      <c r="AB6" s="55"/>
      <c r="AC6" s="10" t="s">
        <v>98</v>
      </c>
      <c r="AD6" s="11" t="s">
        <v>6</v>
      </c>
      <c r="AE6" s="12" t="s">
        <v>7</v>
      </c>
      <c r="AF6" s="13" t="s">
        <v>98</v>
      </c>
      <c r="AG6" s="11" t="s">
        <v>6</v>
      </c>
      <c r="AH6" s="12" t="s">
        <v>7</v>
      </c>
      <c r="AJ6" s="55"/>
      <c r="AK6" s="10" t="s">
        <v>98</v>
      </c>
      <c r="AL6" s="11" t="s">
        <v>6</v>
      </c>
      <c r="AM6" s="12" t="s">
        <v>7</v>
      </c>
      <c r="AN6" s="13" t="s">
        <v>98</v>
      </c>
      <c r="AO6" s="11" t="s">
        <v>6</v>
      </c>
      <c r="AP6" s="12" t="s">
        <v>7</v>
      </c>
    </row>
    <row r="7" spans="1:42" ht="15" customHeight="1">
      <c r="A7" s="8"/>
      <c r="B7" s="56"/>
      <c r="C7" s="20"/>
      <c r="D7" s="20" t="s">
        <v>99</v>
      </c>
      <c r="E7" s="21"/>
      <c r="F7" s="14"/>
      <c r="G7" s="20" t="s">
        <v>116</v>
      </c>
      <c r="H7" s="21"/>
      <c r="I7" s="26"/>
      <c r="J7" s="26"/>
      <c r="K7" s="56"/>
      <c r="L7" s="20"/>
      <c r="M7" s="20" t="s">
        <v>99</v>
      </c>
      <c r="N7" s="21"/>
      <c r="O7" s="14"/>
      <c r="P7" s="20" t="s">
        <v>116</v>
      </c>
      <c r="Q7" s="21"/>
      <c r="R7" s="8"/>
      <c r="S7" s="8"/>
      <c r="T7" s="56"/>
      <c r="U7" s="20"/>
      <c r="V7" s="20" t="s">
        <v>99</v>
      </c>
      <c r="W7" s="21"/>
      <c r="X7" s="14"/>
      <c r="Y7" s="20" t="s">
        <v>117</v>
      </c>
      <c r="Z7" s="21"/>
      <c r="AA7" s="8"/>
      <c r="AB7" s="56"/>
      <c r="AC7" s="20"/>
      <c r="AD7" s="20" t="s">
        <v>150</v>
      </c>
      <c r="AE7" s="21"/>
      <c r="AF7" s="14"/>
      <c r="AG7" s="20" t="s">
        <v>117</v>
      </c>
      <c r="AH7" s="21"/>
      <c r="AJ7" s="56"/>
      <c r="AK7" s="49"/>
      <c r="AL7" s="49" t="s">
        <v>115</v>
      </c>
      <c r="AM7" s="50"/>
      <c r="AN7" s="51"/>
      <c r="AO7" s="49" t="s">
        <v>117</v>
      </c>
      <c r="AP7" s="50"/>
    </row>
    <row r="8" spans="1:42" ht="6.75" customHeight="1">
      <c r="A8" s="8"/>
      <c r="B8" s="15"/>
      <c r="C8" s="6"/>
      <c r="D8" s="6"/>
      <c r="E8" s="6"/>
      <c r="F8" s="22"/>
      <c r="G8" s="22"/>
      <c r="H8" s="23"/>
      <c r="I8" s="26"/>
      <c r="J8" s="26"/>
      <c r="K8" s="15"/>
      <c r="L8" s="6"/>
      <c r="M8" s="6"/>
      <c r="N8" s="6"/>
      <c r="O8" s="22"/>
      <c r="P8" s="22"/>
      <c r="Q8" s="23"/>
      <c r="R8" s="8"/>
      <c r="S8" s="8"/>
      <c r="T8" s="15"/>
      <c r="U8" s="6"/>
      <c r="V8" s="6"/>
      <c r="W8" s="6"/>
      <c r="X8" s="22"/>
      <c r="Y8" s="22"/>
      <c r="Z8" s="23"/>
      <c r="AA8" s="8"/>
      <c r="AB8" s="15"/>
      <c r="AC8" s="6"/>
      <c r="AD8" s="6"/>
      <c r="AE8" s="6"/>
      <c r="AF8" s="22"/>
      <c r="AG8" s="22"/>
      <c r="AH8" s="23"/>
      <c r="AJ8" s="45"/>
      <c r="AK8" s="41"/>
      <c r="AL8" s="42"/>
      <c r="AM8" s="42"/>
      <c r="AN8" s="22"/>
      <c r="AO8" s="22"/>
      <c r="AP8" s="23"/>
    </row>
    <row r="9" spans="1:42" ht="15">
      <c r="A9" s="8"/>
      <c r="B9" s="15" t="s">
        <v>61</v>
      </c>
      <c r="C9" s="6">
        <f>SUM(C11:C25)</f>
        <v>12677710006.644613</v>
      </c>
      <c r="D9" s="6">
        <f>SUM(D11:D25)</f>
        <v>7575936426.860685</v>
      </c>
      <c r="E9" s="6">
        <f>SUM(E11:E25)</f>
        <v>5101773579.783928</v>
      </c>
      <c r="F9" s="2">
        <f>C9/$C$9*100</f>
        <v>100</v>
      </c>
      <c r="G9" s="2">
        <f>D9/$C$9*100</f>
        <v>59.75792491617179</v>
      </c>
      <c r="H9" s="3">
        <f>E9/$C$9*100</f>
        <v>40.24207508382821</v>
      </c>
      <c r="I9" s="26"/>
      <c r="J9" s="26"/>
      <c r="K9" s="15" t="s">
        <v>101</v>
      </c>
      <c r="L9" s="6">
        <f>SUM(L11:L25)</f>
        <v>10970947720.459538</v>
      </c>
      <c r="M9" s="6">
        <f>SUM(M11:M25)</f>
        <v>6734222977.833004</v>
      </c>
      <c r="N9" s="6">
        <f>SUM(N11:N25)</f>
        <v>4236724742.6265335</v>
      </c>
      <c r="O9" s="2">
        <f>L9/$C$9*100</f>
        <v>86.53729825583223</v>
      </c>
      <c r="P9" s="2">
        <f>M9/$C$9*100</f>
        <v>53.118607179873</v>
      </c>
      <c r="Q9" s="3">
        <f>N9/$C$9*100</f>
        <v>33.41869107595923</v>
      </c>
      <c r="R9" s="8"/>
      <c r="S9" s="8"/>
      <c r="T9" s="15" t="s">
        <v>101</v>
      </c>
      <c r="U9" s="6">
        <f>C9-L9</f>
        <v>1706762286.1850758</v>
      </c>
      <c r="V9" s="6">
        <f>D9-M9</f>
        <v>841713449.0276814</v>
      </c>
      <c r="W9" s="6">
        <f>E9-N9</f>
        <v>865048837.1573944</v>
      </c>
      <c r="X9" s="2">
        <f>U9/$U$9</f>
        <v>1</v>
      </c>
      <c r="Y9" s="2">
        <f>V9/$U$9</f>
        <v>0.4931638435186332</v>
      </c>
      <c r="Z9" s="3">
        <f>W9/$U$9</f>
        <v>0.5068361564813668</v>
      </c>
      <c r="AA9" s="8"/>
      <c r="AB9" s="15" t="s">
        <v>101</v>
      </c>
      <c r="AC9" s="6">
        <f>SUM(AC11:AC25)</f>
        <v>1523737</v>
      </c>
      <c r="AD9" s="6">
        <f>SUM(AD11:AD25)</f>
        <v>827859</v>
      </c>
      <c r="AE9" s="6">
        <f>SUM(AE11:AE25)</f>
        <v>695878</v>
      </c>
      <c r="AF9" s="2">
        <f>AC9/$C$9*100</f>
        <v>0.012019023934144118</v>
      </c>
      <c r="AG9" s="2">
        <f>AD9/$C$9*100</f>
        <v>0.006530035783797739</v>
      </c>
      <c r="AH9" s="3">
        <f>AE9/$C$9*100</f>
        <v>0.00548898815034638</v>
      </c>
      <c r="AJ9" s="45" t="s">
        <v>101</v>
      </c>
      <c r="AK9" s="24">
        <f>U9/AC9</f>
        <v>1120.1160608327261</v>
      </c>
      <c r="AL9" s="6">
        <f>V9/AD9</f>
        <v>1016.7352762096943</v>
      </c>
      <c r="AM9" s="6">
        <f>W9/AE9</f>
        <v>1243.1041607255788</v>
      </c>
      <c r="AN9" s="2">
        <f>AK9/$AK$9</f>
        <v>1</v>
      </c>
      <c r="AO9" s="2">
        <f>AL9/$AK$9</f>
        <v>0.9077052921228755</v>
      </c>
      <c r="AP9" s="3">
        <f>AM9/$AK$9</f>
        <v>1.1097994254286647</v>
      </c>
    </row>
    <row r="10" spans="1:42" ht="6.75" customHeight="1">
      <c r="A10" s="8"/>
      <c r="B10" s="15"/>
      <c r="C10" s="6"/>
      <c r="D10" s="6"/>
      <c r="E10" s="6"/>
      <c r="F10" s="2"/>
      <c r="G10" s="2"/>
      <c r="H10" s="3"/>
      <c r="I10" s="26"/>
      <c r="J10" s="26"/>
      <c r="K10" s="15"/>
      <c r="L10" s="6"/>
      <c r="M10" s="6"/>
      <c r="N10" s="6"/>
      <c r="O10" s="2"/>
      <c r="P10" s="2"/>
      <c r="Q10" s="3"/>
      <c r="R10" s="8"/>
      <c r="S10" s="8"/>
      <c r="T10" s="15"/>
      <c r="U10" s="6"/>
      <c r="V10" s="6"/>
      <c r="W10" s="6"/>
      <c r="X10" s="2"/>
      <c r="Y10" s="2"/>
      <c r="Z10" s="3"/>
      <c r="AA10" s="8"/>
      <c r="AB10" s="15"/>
      <c r="AC10" s="6"/>
      <c r="AD10" s="6"/>
      <c r="AE10" s="6"/>
      <c r="AF10" s="2"/>
      <c r="AG10" s="2"/>
      <c r="AH10" s="3"/>
      <c r="AJ10" s="45"/>
      <c r="AK10" s="24"/>
      <c r="AL10" s="6"/>
      <c r="AM10" s="6"/>
      <c r="AN10" s="2"/>
      <c r="AO10" s="2"/>
      <c r="AP10" s="3"/>
    </row>
    <row r="11" spans="1:42" ht="15">
      <c r="A11" s="8"/>
      <c r="B11" s="15" t="s">
        <v>9</v>
      </c>
      <c r="C11" s="6">
        <f>D11+E11</f>
        <v>1968263211.4349475</v>
      </c>
      <c r="D11" s="6">
        <v>398610782.2709967</v>
      </c>
      <c r="E11" s="6">
        <v>1569652429.163951</v>
      </c>
      <c r="F11" s="2">
        <f aca="true" t="shared" si="0" ref="F11:H25">C11/$C$9*100</f>
        <v>15.525384398312832</v>
      </c>
      <c r="G11" s="2">
        <f t="shared" si="0"/>
        <v>3.144185993070339</v>
      </c>
      <c r="H11" s="3">
        <f t="shared" si="0"/>
        <v>12.381198405242493</v>
      </c>
      <c r="I11" s="26"/>
      <c r="J11" s="26"/>
      <c r="K11" s="15" t="s">
        <v>9</v>
      </c>
      <c r="L11" s="6">
        <f>M11+N11</f>
        <v>1543339140.9555259</v>
      </c>
      <c r="M11" s="6">
        <v>309826131.0820021</v>
      </c>
      <c r="N11" s="6">
        <v>1233513009.8735237</v>
      </c>
      <c r="O11" s="2">
        <f aca="true" t="shared" si="1" ref="O11:Q25">L11/$C$9*100</f>
        <v>12.173642875145704</v>
      </c>
      <c r="P11" s="2">
        <f t="shared" si="1"/>
        <v>2.443865105919103</v>
      </c>
      <c r="Q11" s="3">
        <f t="shared" si="1"/>
        <v>9.7297777692266</v>
      </c>
      <c r="R11" s="8"/>
      <c r="S11" s="8"/>
      <c r="T11" s="15" t="s">
        <v>9</v>
      </c>
      <c r="U11" s="6">
        <f aca="true" t="shared" si="2" ref="U11:U25">C11-L11</f>
        <v>424924070.4794216</v>
      </c>
      <c r="V11" s="6">
        <f aca="true" t="shared" si="3" ref="V11:V25">D11-M11</f>
        <v>88784651.18899459</v>
      </c>
      <c r="W11" s="6">
        <f aca="true" t="shared" si="4" ref="W11:W25">E11-N11</f>
        <v>336139419.2904272</v>
      </c>
      <c r="X11" s="2">
        <f aca="true" t="shared" si="5" ref="X11:Z25">U11/$U$9</f>
        <v>0.24896499876922182</v>
      </c>
      <c r="Y11" s="2">
        <f t="shared" si="5"/>
        <v>0.05201934206517091</v>
      </c>
      <c r="Z11" s="3">
        <f t="shared" si="5"/>
        <v>0.196945656704051</v>
      </c>
      <c r="AA11" s="8"/>
      <c r="AB11" s="15" t="s">
        <v>9</v>
      </c>
      <c r="AC11" s="6">
        <f aca="true" t="shared" si="6" ref="AC11:AC17">AD11+AE11</f>
        <v>219755</v>
      </c>
      <c r="AD11" s="6">
        <v>53017</v>
      </c>
      <c r="AE11" s="6">
        <v>166738</v>
      </c>
      <c r="AF11" s="2">
        <f aca="true" t="shared" si="7" ref="AF11:AF25">AC11/$C$9*100</f>
        <v>0.0017333966456467493</v>
      </c>
      <c r="AG11" s="2">
        <f aca="true" t="shared" si="8" ref="AG11:AG25">AD11/$C$9*100</f>
        <v>0.00041819066670725904</v>
      </c>
      <c r="AH11" s="3">
        <f aca="true" t="shared" si="9" ref="AH11:AH25">AE11/$C$9*100</f>
        <v>0.0013152059789394903</v>
      </c>
      <c r="AJ11" s="45" t="s">
        <v>9</v>
      </c>
      <c r="AK11" s="24">
        <f aca="true" t="shared" si="10" ref="AK11:AK36">U11/AC11</f>
        <v>1933.626404311263</v>
      </c>
      <c r="AL11" s="6">
        <f aca="true" t="shared" si="11" ref="AL11:AL36">V11/AD11</f>
        <v>1674.6449476393343</v>
      </c>
      <c r="AM11" s="6">
        <f aca="true" t="shared" si="12" ref="AM11:AM36">W11/AE11</f>
        <v>2015.9736790079478</v>
      </c>
      <c r="AN11" s="2">
        <f aca="true" t="shared" si="13" ref="AN11:AN36">AK11/$AK$9</f>
        <v>1.7262732603563868</v>
      </c>
      <c r="AO11" s="2">
        <f aca="true" t="shared" si="14" ref="AO11:AO36">AL11/$AK$9</f>
        <v>1.4950637761540135</v>
      </c>
      <c r="AP11" s="3">
        <f aca="true" t="shared" si="15" ref="AP11:AP36">AM11/$AK$9</f>
        <v>1.7997899945379014</v>
      </c>
    </row>
    <row r="12" spans="1:42" ht="15">
      <c r="A12" s="8"/>
      <c r="B12" s="15">
        <v>2</v>
      </c>
      <c r="C12" s="6">
        <f>D12+E12</f>
        <v>1894372208.3438673</v>
      </c>
      <c r="D12" s="6">
        <v>694928886.9528904</v>
      </c>
      <c r="E12" s="6">
        <v>1199443321.390977</v>
      </c>
      <c r="F12" s="2">
        <f t="shared" si="0"/>
        <v>14.942542520305269</v>
      </c>
      <c r="G12" s="2">
        <f t="shared" si="0"/>
        <v>5.481501679630357</v>
      </c>
      <c r="H12" s="3">
        <f t="shared" si="0"/>
        <v>9.461040840674912</v>
      </c>
      <c r="I12" s="26"/>
      <c r="J12" s="26"/>
      <c r="K12" s="15">
        <v>2</v>
      </c>
      <c r="L12" s="6">
        <f>M12+N12</f>
        <v>1482404721.2032146</v>
      </c>
      <c r="M12" s="6">
        <v>545349642.219205</v>
      </c>
      <c r="N12" s="6">
        <v>937055078.9840097</v>
      </c>
      <c r="O12" s="2">
        <f t="shared" si="1"/>
        <v>11.69300071090331</v>
      </c>
      <c r="P12" s="2">
        <f t="shared" si="1"/>
        <v>4.301641557768536</v>
      </c>
      <c r="Q12" s="3">
        <f t="shared" si="1"/>
        <v>7.391359153134773</v>
      </c>
      <c r="R12" s="8"/>
      <c r="S12" s="8"/>
      <c r="T12" s="15">
        <v>2</v>
      </c>
      <c r="U12" s="6">
        <f t="shared" si="2"/>
        <v>411967487.14065266</v>
      </c>
      <c r="V12" s="6">
        <f t="shared" si="3"/>
        <v>149579244.73368537</v>
      </c>
      <c r="W12" s="6">
        <f t="shared" si="4"/>
        <v>262388242.40696716</v>
      </c>
      <c r="X12" s="2">
        <f t="shared" si="5"/>
        <v>0.24137367603866788</v>
      </c>
      <c r="Y12" s="2">
        <f t="shared" si="5"/>
        <v>0.08763917854549165</v>
      </c>
      <c r="Z12" s="3">
        <f t="shared" si="5"/>
        <v>0.15373449749317616</v>
      </c>
      <c r="AA12" s="8"/>
      <c r="AB12" s="15">
        <v>2</v>
      </c>
      <c r="AC12" s="6">
        <f t="shared" si="6"/>
        <v>349904</v>
      </c>
      <c r="AD12" s="6">
        <v>131168</v>
      </c>
      <c r="AE12" s="6">
        <v>218736</v>
      </c>
      <c r="AF12" s="2">
        <f t="shared" si="7"/>
        <v>0.0027599937198169787</v>
      </c>
      <c r="AG12" s="2">
        <f t="shared" si="8"/>
        <v>0.0010346348033773648</v>
      </c>
      <c r="AH12" s="3">
        <f t="shared" si="9"/>
        <v>0.0017253589164396138</v>
      </c>
      <c r="AJ12" s="45">
        <v>2</v>
      </c>
      <c r="AK12" s="24">
        <f t="shared" si="10"/>
        <v>1177.372899825817</v>
      </c>
      <c r="AL12" s="6">
        <f t="shared" si="11"/>
        <v>1140.3638443346347</v>
      </c>
      <c r="AM12" s="6">
        <f t="shared" si="12"/>
        <v>1199.5658803624788</v>
      </c>
      <c r="AN12" s="2">
        <f t="shared" si="13"/>
        <v>1.0511168806476399</v>
      </c>
      <c r="AO12" s="2">
        <f t="shared" si="14"/>
        <v>1.01807650493544</v>
      </c>
      <c r="AP12" s="3">
        <f t="shared" si="15"/>
        <v>1.0709299886930355</v>
      </c>
    </row>
    <row r="13" spans="1:42" ht="15">
      <c r="A13" s="8"/>
      <c r="B13" s="15">
        <v>3</v>
      </c>
      <c r="C13" s="6">
        <f>D13+E13</f>
        <v>649807653.0909998</v>
      </c>
      <c r="D13" s="6">
        <v>266439251.3959993</v>
      </c>
      <c r="E13" s="6">
        <v>383368401.69500047</v>
      </c>
      <c r="F13" s="2">
        <f t="shared" si="0"/>
        <v>5.125591709783739</v>
      </c>
      <c r="G13" s="2">
        <f t="shared" si="0"/>
        <v>2.1016354787761653</v>
      </c>
      <c r="H13" s="3">
        <f t="shared" si="0"/>
        <v>3.0239562310075736</v>
      </c>
      <c r="I13" s="26"/>
      <c r="J13" s="26"/>
      <c r="K13" s="15">
        <v>3</v>
      </c>
      <c r="L13" s="6">
        <f>M13+N13</f>
        <v>499677820.82099885</v>
      </c>
      <c r="M13" s="6">
        <v>203512630.9509992</v>
      </c>
      <c r="N13" s="6">
        <v>296165189.86999965</v>
      </c>
      <c r="O13" s="2">
        <f t="shared" si="1"/>
        <v>3.9413886305895054</v>
      </c>
      <c r="P13" s="2">
        <f t="shared" si="1"/>
        <v>1.6052791146376957</v>
      </c>
      <c r="Q13" s="3">
        <f t="shared" si="1"/>
        <v>2.3361095159518097</v>
      </c>
      <c r="R13" s="8"/>
      <c r="S13" s="8"/>
      <c r="T13" s="15">
        <v>3</v>
      </c>
      <c r="U13" s="6">
        <f t="shared" si="2"/>
        <v>150129832.270001</v>
      </c>
      <c r="V13" s="6">
        <f t="shared" si="3"/>
        <v>62926620.44500011</v>
      </c>
      <c r="W13" s="6">
        <f t="shared" si="4"/>
        <v>87203211.82500082</v>
      </c>
      <c r="X13" s="2">
        <f t="shared" si="5"/>
        <v>0.08796177035618034</v>
      </c>
      <c r="Y13" s="2">
        <f t="shared" si="5"/>
        <v>0.03686900100520299</v>
      </c>
      <c r="Z13" s="3">
        <f t="shared" si="5"/>
        <v>0.05109276935097732</v>
      </c>
      <c r="AA13" s="8"/>
      <c r="AB13" s="15">
        <v>3</v>
      </c>
      <c r="AC13" s="6">
        <f t="shared" si="6"/>
        <v>137166</v>
      </c>
      <c r="AD13" s="6">
        <v>56721</v>
      </c>
      <c r="AE13" s="6">
        <v>80445</v>
      </c>
      <c r="AF13" s="2">
        <f t="shared" si="7"/>
        <v>0.001081946186875302</v>
      </c>
      <c r="AG13" s="2">
        <f t="shared" si="8"/>
        <v>0.00044740729966430464</v>
      </c>
      <c r="AH13" s="3">
        <f t="shared" si="9"/>
        <v>0.0006345388872109974</v>
      </c>
      <c r="AJ13" s="45">
        <v>3</v>
      </c>
      <c r="AK13" s="24">
        <f t="shared" si="10"/>
        <v>1094.511994736312</v>
      </c>
      <c r="AL13" s="6">
        <f t="shared" si="11"/>
        <v>1109.4060479363923</v>
      </c>
      <c r="AM13" s="6">
        <f t="shared" si="12"/>
        <v>1084.0103402946215</v>
      </c>
      <c r="AN13" s="2">
        <f t="shared" si="13"/>
        <v>0.9771415954188004</v>
      </c>
      <c r="AO13" s="2">
        <f t="shared" si="14"/>
        <v>0.9904384793051072</v>
      </c>
      <c r="AP13" s="3">
        <f t="shared" si="15"/>
        <v>0.9677660897824618</v>
      </c>
    </row>
    <row r="14" spans="1:42" ht="15">
      <c r="A14" s="8"/>
      <c r="B14" s="15">
        <v>4</v>
      </c>
      <c r="C14" s="6">
        <f aca="true" t="shared" si="16" ref="C14:C25">D14+E14</f>
        <v>388698901.9939995</v>
      </c>
      <c r="D14" s="6">
        <v>184723533.97999936</v>
      </c>
      <c r="E14" s="6">
        <v>203975368.01400015</v>
      </c>
      <c r="F14" s="2">
        <f t="shared" si="0"/>
        <v>3.0660024704010067</v>
      </c>
      <c r="G14" s="2">
        <f t="shared" si="0"/>
        <v>1.4570733506538835</v>
      </c>
      <c r="H14" s="3">
        <f t="shared" si="0"/>
        <v>1.6089291197471232</v>
      </c>
      <c r="I14" s="26"/>
      <c r="J14" s="26"/>
      <c r="K14" s="15">
        <v>4</v>
      </c>
      <c r="L14" s="6">
        <f aca="true" t="shared" si="17" ref="L14:L25">M14+N14</f>
        <v>297972133.70399946</v>
      </c>
      <c r="M14" s="6">
        <v>141191572.74099976</v>
      </c>
      <c r="N14" s="6">
        <v>156780560.9629997</v>
      </c>
      <c r="O14" s="2">
        <f t="shared" si="1"/>
        <v>2.3503624357066615</v>
      </c>
      <c r="P14" s="2">
        <f t="shared" si="1"/>
        <v>1.1136993405512412</v>
      </c>
      <c r="Q14" s="3">
        <f t="shared" si="1"/>
        <v>1.2366630951554203</v>
      </c>
      <c r="R14" s="8"/>
      <c r="S14" s="8"/>
      <c r="T14" s="15">
        <v>4</v>
      </c>
      <c r="U14" s="6">
        <f t="shared" si="2"/>
        <v>90726768.29000002</v>
      </c>
      <c r="V14" s="6">
        <f t="shared" si="3"/>
        <v>43531961.238999605</v>
      </c>
      <c r="W14" s="6">
        <f t="shared" si="4"/>
        <v>47194807.051000446</v>
      </c>
      <c r="X14" s="2">
        <f t="shared" si="5"/>
        <v>0.053157237551100835</v>
      </c>
      <c r="Y14" s="2">
        <f t="shared" si="5"/>
        <v>0.025505579535801355</v>
      </c>
      <c r="Z14" s="3">
        <f t="shared" si="5"/>
        <v>0.027651658015299497</v>
      </c>
      <c r="AA14" s="8"/>
      <c r="AB14" s="15">
        <v>4</v>
      </c>
      <c r="AC14" s="6">
        <f t="shared" si="6"/>
        <v>81288</v>
      </c>
      <c r="AD14" s="6">
        <v>38960</v>
      </c>
      <c r="AE14" s="6">
        <v>42328</v>
      </c>
      <c r="AF14" s="2">
        <f t="shared" si="7"/>
        <v>0.000641188353081081</v>
      </c>
      <c r="AG14" s="2">
        <f t="shared" si="8"/>
        <v>0.0003073110205201126</v>
      </c>
      <c r="AH14" s="3">
        <f t="shared" si="9"/>
        <v>0.00033387733256096835</v>
      </c>
      <c r="AJ14" s="45">
        <v>4</v>
      </c>
      <c r="AK14" s="24">
        <f t="shared" si="10"/>
        <v>1116.1151497145952</v>
      </c>
      <c r="AL14" s="6">
        <f t="shared" si="11"/>
        <v>1117.3501344712424</v>
      </c>
      <c r="AM14" s="6">
        <f t="shared" si="12"/>
        <v>1114.9784315583172</v>
      </c>
      <c r="AN14" s="2">
        <f t="shared" si="13"/>
        <v>0.9964281280681249</v>
      </c>
      <c r="AO14" s="2">
        <f t="shared" si="14"/>
        <v>0.9975306787767801</v>
      </c>
      <c r="AP14" s="3">
        <f t="shared" si="15"/>
        <v>0.9954133063045364</v>
      </c>
    </row>
    <row r="15" spans="1:42" ht="15">
      <c r="A15" s="8"/>
      <c r="B15" s="15" t="s">
        <v>62</v>
      </c>
      <c r="C15" s="6">
        <f t="shared" si="16"/>
        <v>258455709.43099964</v>
      </c>
      <c r="D15" s="6">
        <v>144139054.16699997</v>
      </c>
      <c r="E15" s="6">
        <v>114316655.26399969</v>
      </c>
      <c r="F15" s="2">
        <f t="shared" si="0"/>
        <v>2.038662418493075</v>
      </c>
      <c r="G15" s="2">
        <f t="shared" si="0"/>
        <v>1.136948661007817</v>
      </c>
      <c r="H15" s="3">
        <f t="shared" si="0"/>
        <v>0.9017137574852581</v>
      </c>
      <c r="I15" s="26"/>
      <c r="J15" s="26"/>
      <c r="K15" s="15" t="s">
        <v>102</v>
      </c>
      <c r="L15" s="6">
        <f t="shared" si="17"/>
        <v>199026209.88999987</v>
      </c>
      <c r="M15" s="6">
        <v>113237648.52699971</v>
      </c>
      <c r="N15" s="6">
        <v>85788561.36300014</v>
      </c>
      <c r="O15" s="2">
        <f t="shared" si="1"/>
        <v>1.5698908539924536</v>
      </c>
      <c r="P15" s="2">
        <f t="shared" si="1"/>
        <v>0.8932027035454341</v>
      </c>
      <c r="Q15" s="3">
        <f t="shared" si="1"/>
        <v>0.6766881504470195</v>
      </c>
      <c r="R15" s="8"/>
      <c r="S15" s="8"/>
      <c r="T15" s="15" t="s">
        <v>102</v>
      </c>
      <c r="U15" s="6">
        <f t="shared" si="2"/>
        <v>59429499.54099977</v>
      </c>
      <c r="V15" s="6">
        <f t="shared" si="3"/>
        <v>30901405.640000254</v>
      </c>
      <c r="W15" s="6">
        <f t="shared" si="4"/>
        <v>28528093.900999546</v>
      </c>
      <c r="X15" s="2">
        <f t="shared" si="5"/>
        <v>0.034820021523814845</v>
      </c>
      <c r="Y15" s="2">
        <f t="shared" si="5"/>
        <v>0.01810527798166347</v>
      </c>
      <c r="Z15" s="3">
        <f t="shared" si="5"/>
        <v>0.016714743542151394</v>
      </c>
      <c r="AA15" s="8"/>
      <c r="AB15" s="15" t="s">
        <v>102</v>
      </c>
      <c r="AC15" s="6">
        <f t="shared" si="6"/>
        <v>51390</v>
      </c>
      <c r="AD15" s="6">
        <v>27075</v>
      </c>
      <c r="AE15" s="6">
        <v>24315</v>
      </c>
      <c r="AF15" s="2">
        <f t="shared" si="7"/>
        <v>0.00040535711869939907</v>
      </c>
      <c r="AG15" s="2">
        <f t="shared" si="8"/>
        <v>0.00021356380596976516</v>
      </c>
      <c r="AH15" s="3">
        <f t="shared" si="9"/>
        <v>0.00019179331272963394</v>
      </c>
      <c r="AJ15" s="45" t="s">
        <v>102</v>
      </c>
      <c r="AK15" s="24">
        <f t="shared" si="10"/>
        <v>1156.440932885771</v>
      </c>
      <c r="AL15" s="6">
        <f t="shared" si="11"/>
        <v>1141.3261547553186</v>
      </c>
      <c r="AM15" s="6">
        <f t="shared" si="12"/>
        <v>1173.271392185875</v>
      </c>
      <c r="AN15" s="2">
        <f t="shared" si="13"/>
        <v>1.032429560938569</v>
      </c>
      <c r="AO15" s="2">
        <f t="shared" si="14"/>
        <v>1.0189356216415861</v>
      </c>
      <c r="AP15" s="3">
        <f t="shared" si="15"/>
        <v>1.0474551996992452</v>
      </c>
    </row>
    <row r="16" spans="1:42" ht="15">
      <c r="A16" s="8"/>
      <c r="B16" s="15" t="s">
        <v>63</v>
      </c>
      <c r="C16" s="6">
        <f>D16+E16</f>
        <v>198007484.74799985</v>
      </c>
      <c r="D16" s="6">
        <v>115522534.84799977</v>
      </c>
      <c r="E16" s="6">
        <v>82484949.90000007</v>
      </c>
      <c r="F16" s="2">
        <f t="shared" si="0"/>
        <v>1.5618552928267062</v>
      </c>
      <c r="G16" s="2">
        <f t="shared" si="0"/>
        <v>0.9112255666634774</v>
      </c>
      <c r="H16" s="3">
        <f t="shared" si="0"/>
        <v>0.6506297261632285</v>
      </c>
      <c r="I16" s="26"/>
      <c r="J16" s="26"/>
      <c r="K16" s="15" t="s">
        <v>103</v>
      </c>
      <c r="L16" s="6">
        <f>M16+N16</f>
        <v>153300331.24699983</v>
      </c>
      <c r="M16" s="6">
        <v>90003818.24699987</v>
      </c>
      <c r="N16" s="6">
        <v>63296512.99999995</v>
      </c>
      <c r="O16" s="2">
        <f t="shared" si="1"/>
        <v>1.209211530841551</v>
      </c>
      <c r="P16" s="2">
        <f t="shared" si="1"/>
        <v>0.7099375060624298</v>
      </c>
      <c r="Q16" s="3">
        <f t="shared" si="1"/>
        <v>0.4992740247791212</v>
      </c>
      <c r="R16" s="8"/>
      <c r="S16" s="8"/>
      <c r="T16" s="15" t="s">
        <v>103</v>
      </c>
      <c r="U16" s="6">
        <f t="shared" si="2"/>
        <v>44707153.50100002</v>
      </c>
      <c r="V16" s="6">
        <f t="shared" si="3"/>
        <v>25518716.60099989</v>
      </c>
      <c r="W16" s="6">
        <f t="shared" si="4"/>
        <v>19188436.900000118</v>
      </c>
      <c r="X16" s="2">
        <f t="shared" si="5"/>
        <v>0.026194130174348202</v>
      </c>
      <c r="Y16" s="2">
        <f t="shared" si="5"/>
        <v>0.01495153531780859</v>
      </c>
      <c r="Z16" s="3">
        <f t="shared" si="5"/>
        <v>0.01124259485653961</v>
      </c>
      <c r="AA16" s="8"/>
      <c r="AB16" s="15" t="s">
        <v>103</v>
      </c>
      <c r="AC16" s="6">
        <f t="shared" si="6"/>
        <v>36870</v>
      </c>
      <c r="AD16" s="6">
        <v>20802</v>
      </c>
      <c r="AE16" s="6">
        <v>16068</v>
      </c>
      <c r="AF16" s="2">
        <f t="shared" si="7"/>
        <v>0.00029082539339262195</v>
      </c>
      <c r="AG16" s="2">
        <f t="shared" si="8"/>
        <v>0.00016408326100768436</v>
      </c>
      <c r="AH16" s="3">
        <f t="shared" si="9"/>
        <v>0.00012674213238493762</v>
      </c>
      <c r="AJ16" s="45" t="s">
        <v>103</v>
      </c>
      <c r="AK16" s="24">
        <f t="shared" si="10"/>
        <v>1212.5617982370495</v>
      </c>
      <c r="AL16" s="6">
        <f t="shared" si="11"/>
        <v>1226.7434189500957</v>
      </c>
      <c r="AM16" s="6">
        <f t="shared" si="12"/>
        <v>1194.20194797113</v>
      </c>
      <c r="AN16" s="2">
        <f t="shared" si="13"/>
        <v>1.0825322844988015</v>
      </c>
      <c r="AO16" s="2">
        <f t="shared" si="14"/>
        <v>1.095193133859807</v>
      </c>
      <c r="AP16" s="3">
        <f t="shared" si="15"/>
        <v>1.0661412595792317</v>
      </c>
    </row>
    <row r="17" spans="1:42" ht="15">
      <c r="A17" s="8"/>
      <c r="B17" s="15" t="s">
        <v>64</v>
      </c>
      <c r="C17" s="6">
        <f>D17+E17</f>
        <v>144487702.10000008</v>
      </c>
      <c r="D17" s="6">
        <v>90902603.89599992</v>
      </c>
      <c r="E17" s="6">
        <v>53585098.20400016</v>
      </c>
      <c r="F17" s="2">
        <f t="shared" si="0"/>
        <v>1.1396987470471522</v>
      </c>
      <c r="G17" s="2">
        <f t="shared" si="0"/>
        <v>0.7170270013145612</v>
      </c>
      <c r="H17" s="3">
        <f t="shared" si="0"/>
        <v>0.4226717457325909</v>
      </c>
      <c r="I17" s="26"/>
      <c r="J17" s="26"/>
      <c r="K17" s="15" t="s">
        <v>104</v>
      </c>
      <c r="L17" s="6">
        <f>M17+N17</f>
        <v>112831940.27700007</v>
      </c>
      <c r="M17" s="6">
        <v>73107816.93800007</v>
      </c>
      <c r="N17" s="6">
        <v>39724123.338999994</v>
      </c>
      <c r="O17" s="2">
        <f t="shared" si="1"/>
        <v>0.8900025337214911</v>
      </c>
      <c r="P17" s="2">
        <f t="shared" si="1"/>
        <v>0.5766642153802458</v>
      </c>
      <c r="Q17" s="3">
        <f t="shared" si="1"/>
        <v>0.3133383183412452</v>
      </c>
      <c r="R17" s="8"/>
      <c r="S17" s="8"/>
      <c r="T17" s="15" t="s">
        <v>104</v>
      </c>
      <c r="U17" s="6">
        <f t="shared" si="2"/>
        <v>31655761.823000014</v>
      </c>
      <c r="V17" s="6">
        <f t="shared" si="3"/>
        <v>17794786.957999855</v>
      </c>
      <c r="W17" s="6">
        <f t="shared" si="4"/>
        <v>13860974.865000166</v>
      </c>
      <c r="X17" s="2">
        <f t="shared" si="5"/>
        <v>0.018547258794753663</v>
      </c>
      <c r="Y17" s="2">
        <f t="shared" si="5"/>
        <v>0.010426048842322642</v>
      </c>
      <c r="Z17" s="3">
        <f t="shared" si="5"/>
        <v>0.008121209952431025</v>
      </c>
      <c r="AA17" s="8"/>
      <c r="AB17" s="15" t="s">
        <v>104</v>
      </c>
      <c r="AC17" s="6">
        <f t="shared" si="6"/>
        <v>26635</v>
      </c>
      <c r="AD17" s="6">
        <v>16576</v>
      </c>
      <c r="AE17" s="6">
        <v>10059</v>
      </c>
      <c r="AF17" s="2">
        <f t="shared" si="7"/>
        <v>0.00021009314762713554</v>
      </c>
      <c r="AG17" s="2">
        <f t="shared" si="8"/>
        <v>0.0001307491651987009</v>
      </c>
      <c r="AH17" s="3">
        <f t="shared" si="9"/>
        <v>7.934398242843463E-05</v>
      </c>
      <c r="AJ17" s="45" t="s">
        <v>104</v>
      </c>
      <c r="AK17" s="24">
        <f t="shared" si="10"/>
        <v>1188.5024149802896</v>
      </c>
      <c r="AL17" s="6">
        <f t="shared" si="11"/>
        <v>1073.5272054777904</v>
      </c>
      <c r="AM17" s="6">
        <f t="shared" si="12"/>
        <v>1377.9674783775888</v>
      </c>
      <c r="AN17" s="2">
        <f t="shared" si="13"/>
        <v>1.0610529181205768</v>
      </c>
      <c r="AO17" s="2">
        <f t="shared" si="14"/>
        <v>0.9584071178121486</v>
      </c>
      <c r="AP17" s="3">
        <f t="shared" si="15"/>
        <v>1.2302006252398243</v>
      </c>
    </row>
    <row r="18" spans="1:42" ht="15">
      <c r="A18" s="8"/>
      <c r="B18" s="15" t="s">
        <v>65</v>
      </c>
      <c r="C18" s="6">
        <f t="shared" si="16"/>
        <v>119072461.05600002</v>
      </c>
      <c r="D18" s="6">
        <v>67460206.11400005</v>
      </c>
      <c r="E18" s="6">
        <v>51612254.94199998</v>
      </c>
      <c r="F18" s="2">
        <f t="shared" si="0"/>
        <v>0.9392268871396492</v>
      </c>
      <c r="G18" s="2">
        <f t="shared" si="0"/>
        <v>0.5321166526024255</v>
      </c>
      <c r="H18" s="3">
        <f t="shared" si="0"/>
        <v>0.4071102345372239</v>
      </c>
      <c r="I18" s="26"/>
      <c r="J18" s="26"/>
      <c r="K18" s="15" t="s">
        <v>105</v>
      </c>
      <c r="L18" s="6">
        <f t="shared" si="17"/>
        <v>97295220.21599993</v>
      </c>
      <c r="M18" s="6">
        <v>55523816.87399994</v>
      </c>
      <c r="N18" s="6">
        <v>41771403.342</v>
      </c>
      <c r="O18" s="2">
        <f t="shared" si="1"/>
        <v>0.7674510630469207</v>
      </c>
      <c r="P18" s="2">
        <f t="shared" si="1"/>
        <v>0.4379640869281512</v>
      </c>
      <c r="Q18" s="3">
        <f t="shared" si="1"/>
        <v>0.3294869761187696</v>
      </c>
      <c r="R18" s="8"/>
      <c r="S18" s="8"/>
      <c r="T18" s="15" t="s">
        <v>105</v>
      </c>
      <c r="U18" s="6">
        <f t="shared" si="2"/>
        <v>21777240.840000093</v>
      </c>
      <c r="V18" s="6">
        <f t="shared" si="3"/>
        <v>11936389.240000114</v>
      </c>
      <c r="W18" s="6">
        <f t="shared" si="4"/>
        <v>9840851.59999998</v>
      </c>
      <c r="X18" s="2">
        <f t="shared" si="5"/>
        <v>0.012759387183716244</v>
      </c>
      <c r="Y18" s="2">
        <f t="shared" si="5"/>
        <v>0.006993586240225706</v>
      </c>
      <c r="Z18" s="3">
        <f t="shared" si="5"/>
        <v>0.005765800943490539</v>
      </c>
      <c r="AA18" s="8"/>
      <c r="AB18" s="15" t="s">
        <v>105</v>
      </c>
      <c r="AC18" s="6">
        <f aca="true" t="shared" si="18" ref="AC18:AC25">AD18+AE18</f>
        <v>20528</v>
      </c>
      <c r="AD18" s="6">
        <v>13248</v>
      </c>
      <c r="AE18" s="6">
        <v>7280</v>
      </c>
      <c r="AF18" s="2">
        <f t="shared" si="7"/>
        <v>0.00016192198740341048</v>
      </c>
      <c r="AG18" s="2">
        <f t="shared" si="8"/>
        <v>0.00010449836755262969</v>
      </c>
      <c r="AH18" s="3">
        <f t="shared" si="9"/>
        <v>5.74236198507808E-05</v>
      </c>
      <c r="AJ18" s="45" t="s">
        <v>105</v>
      </c>
      <c r="AK18" s="24">
        <f t="shared" si="10"/>
        <v>1060.8554579111503</v>
      </c>
      <c r="AL18" s="6">
        <f t="shared" si="11"/>
        <v>900.9955646135352</v>
      </c>
      <c r="AM18" s="6">
        <f t="shared" si="12"/>
        <v>1351.7653296703268</v>
      </c>
      <c r="AN18" s="2">
        <f t="shared" si="13"/>
        <v>0.9470942297912238</v>
      </c>
      <c r="AO18" s="2">
        <f t="shared" si="14"/>
        <v>0.8043769713860807</v>
      </c>
      <c r="AP18" s="3">
        <f t="shared" si="15"/>
        <v>1.2068082736581653</v>
      </c>
    </row>
    <row r="19" spans="1:42" ht="15">
      <c r="A19" s="8"/>
      <c r="B19" s="15" t="s">
        <v>66</v>
      </c>
      <c r="C19" s="6">
        <f t="shared" si="16"/>
        <v>73704685.80600008</v>
      </c>
      <c r="D19" s="6">
        <v>43069187.406000085</v>
      </c>
      <c r="E19" s="6">
        <v>30635498.399999995</v>
      </c>
      <c r="F19" s="2">
        <f t="shared" si="0"/>
        <v>0.5813722333715643</v>
      </c>
      <c r="G19" s="2">
        <f t="shared" si="0"/>
        <v>0.3397237149566188</v>
      </c>
      <c r="H19" s="3">
        <f t="shared" si="0"/>
        <v>0.24164851841494547</v>
      </c>
      <c r="I19" s="26"/>
      <c r="J19" s="26"/>
      <c r="K19" s="15" t="s">
        <v>106</v>
      </c>
      <c r="L19" s="6">
        <f t="shared" si="17"/>
        <v>57163075.25799991</v>
      </c>
      <c r="M19" s="6">
        <v>32287187.16799993</v>
      </c>
      <c r="N19" s="6">
        <v>24875888.08999998</v>
      </c>
      <c r="O19" s="2">
        <f t="shared" si="1"/>
        <v>0.45089432735123086</v>
      </c>
      <c r="P19" s="2">
        <f t="shared" si="1"/>
        <v>0.2546768079651423</v>
      </c>
      <c r="Q19" s="3">
        <f t="shared" si="1"/>
        <v>0.19621751938608853</v>
      </c>
      <c r="R19" s="8"/>
      <c r="S19" s="8"/>
      <c r="T19" s="15" t="s">
        <v>106</v>
      </c>
      <c r="U19" s="6">
        <f t="shared" si="2"/>
        <v>16541610.548000172</v>
      </c>
      <c r="V19" s="6">
        <f t="shared" si="3"/>
        <v>10782000.238000154</v>
      </c>
      <c r="W19" s="6">
        <f t="shared" si="4"/>
        <v>5759610.310000014</v>
      </c>
      <c r="X19" s="2">
        <f t="shared" si="5"/>
        <v>0.009691806927005447</v>
      </c>
      <c r="Y19" s="2">
        <f t="shared" si="5"/>
        <v>0.0063172243289368</v>
      </c>
      <c r="Z19" s="3">
        <f t="shared" si="5"/>
        <v>0.003374582598068645</v>
      </c>
      <c r="AA19" s="8"/>
      <c r="AB19" s="15" t="s">
        <v>106</v>
      </c>
      <c r="AC19" s="6">
        <f t="shared" si="18"/>
        <v>16452</v>
      </c>
      <c r="AD19" s="6">
        <v>11043</v>
      </c>
      <c r="AE19" s="6">
        <v>5409</v>
      </c>
      <c r="AF19" s="2">
        <f t="shared" si="7"/>
        <v>0.0001297710705748689</v>
      </c>
      <c r="AG19" s="2">
        <f t="shared" si="8"/>
        <v>8.710563654013356E-05</v>
      </c>
      <c r="AH19" s="3">
        <f t="shared" si="9"/>
        <v>4.266543403473535E-05</v>
      </c>
      <c r="AJ19" s="45" t="s">
        <v>106</v>
      </c>
      <c r="AK19" s="24">
        <f t="shared" si="10"/>
        <v>1005.4467875030496</v>
      </c>
      <c r="AL19" s="6">
        <f t="shared" si="11"/>
        <v>976.3651397265376</v>
      </c>
      <c r="AM19" s="6">
        <f t="shared" si="12"/>
        <v>1064.8198021815517</v>
      </c>
      <c r="AN19" s="2">
        <f t="shared" si="13"/>
        <v>0.8976273286855398</v>
      </c>
      <c r="AO19" s="2">
        <f t="shared" si="14"/>
        <v>0.8716642621842954</v>
      </c>
      <c r="AP19" s="3">
        <f t="shared" si="15"/>
        <v>0.9506334561348352</v>
      </c>
    </row>
    <row r="20" spans="1:42" ht="15">
      <c r="A20" s="8"/>
      <c r="B20" s="15" t="s">
        <v>0</v>
      </c>
      <c r="C20" s="6">
        <f t="shared" si="16"/>
        <v>555630816.8508</v>
      </c>
      <c r="D20" s="6">
        <v>382769869.5388001</v>
      </c>
      <c r="E20" s="6">
        <v>172860947.31199995</v>
      </c>
      <c r="F20" s="2">
        <f t="shared" si="0"/>
        <v>4.382738022557576</v>
      </c>
      <c r="G20" s="2">
        <f t="shared" si="0"/>
        <v>3.019235093232008</v>
      </c>
      <c r="H20" s="3">
        <f t="shared" si="0"/>
        <v>1.3635029293255678</v>
      </c>
      <c r="I20" s="26"/>
      <c r="J20" s="26"/>
      <c r="K20" s="15" t="s">
        <v>0</v>
      </c>
      <c r="L20" s="6">
        <f t="shared" si="17"/>
        <v>468848662.3557991</v>
      </c>
      <c r="M20" s="6">
        <v>329031922.7557988</v>
      </c>
      <c r="N20" s="6">
        <v>139816739.6000003</v>
      </c>
      <c r="O20" s="2">
        <f t="shared" si="1"/>
        <v>3.6982125487179247</v>
      </c>
      <c r="P20" s="2">
        <f t="shared" si="1"/>
        <v>2.595357699326987</v>
      </c>
      <c r="Q20" s="3">
        <f t="shared" si="1"/>
        <v>1.1028548493909378</v>
      </c>
      <c r="R20" s="8"/>
      <c r="S20" s="8"/>
      <c r="T20" s="15" t="s">
        <v>0</v>
      </c>
      <c r="U20" s="6">
        <f t="shared" si="2"/>
        <v>86782154.49500096</v>
      </c>
      <c r="V20" s="6">
        <f t="shared" si="3"/>
        <v>53737946.7830013</v>
      </c>
      <c r="W20" s="6">
        <f t="shared" si="4"/>
        <v>33044207.711999655</v>
      </c>
      <c r="X20" s="2">
        <f t="shared" si="5"/>
        <v>0.05084606989352622</v>
      </c>
      <c r="Y20" s="2">
        <f t="shared" si="5"/>
        <v>0.031485314163529704</v>
      </c>
      <c r="Z20" s="3">
        <f t="shared" si="5"/>
        <v>0.019360755729996515</v>
      </c>
      <c r="AA20" s="8"/>
      <c r="AB20" s="15" t="s">
        <v>0</v>
      </c>
      <c r="AC20" s="6">
        <f t="shared" si="18"/>
        <v>90262.00000000006</v>
      </c>
      <c r="AD20" s="6">
        <v>66586.00000000001</v>
      </c>
      <c r="AE20" s="6">
        <v>23676.000000000036</v>
      </c>
      <c r="AF20" s="2">
        <f t="shared" si="7"/>
        <v>0.0007119740075509863</v>
      </c>
      <c r="AG20" s="2">
        <f t="shared" si="8"/>
        <v>0.0005252210372780346</v>
      </c>
      <c r="AH20" s="3">
        <f t="shared" si="9"/>
        <v>0.00018675297027295168</v>
      </c>
      <c r="AJ20" s="45" t="s">
        <v>0</v>
      </c>
      <c r="AK20" s="24">
        <f t="shared" si="10"/>
        <v>961.4472811925384</v>
      </c>
      <c r="AL20" s="6">
        <f t="shared" si="11"/>
        <v>807.0457270747798</v>
      </c>
      <c r="AM20" s="6">
        <f t="shared" si="12"/>
        <v>1395.6837181956244</v>
      </c>
      <c r="AN20" s="2">
        <f t="shared" si="13"/>
        <v>0.8583461257378733</v>
      </c>
      <c r="AO20" s="2">
        <f t="shared" si="14"/>
        <v>0.7205018794880944</v>
      </c>
      <c r="AP20" s="3">
        <f t="shared" si="15"/>
        <v>1.2460170575163731</v>
      </c>
    </row>
    <row r="21" spans="1:42" ht="15">
      <c r="A21" s="8"/>
      <c r="B21" s="15" t="s">
        <v>1</v>
      </c>
      <c r="C21" s="6">
        <f t="shared" si="16"/>
        <v>769908593.5150007</v>
      </c>
      <c r="D21" s="6">
        <v>667275287.3330007</v>
      </c>
      <c r="E21" s="6">
        <v>102633306.18200007</v>
      </c>
      <c r="F21" s="2">
        <f t="shared" si="0"/>
        <v>6.072931098056967</v>
      </c>
      <c r="G21" s="2">
        <f t="shared" si="0"/>
        <v>5.263373960938291</v>
      </c>
      <c r="H21" s="3">
        <f t="shared" si="0"/>
        <v>0.8095571371186763</v>
      </c>
      <c r="I21" s="26"/>
      <c r="J21" s="26"/>
      <c r="K21" s="15" t="s">
        <v>1</v>
      </c>
      <c r="L21" s="6">
        <f t="shared" si="17"/>
        <v>637869949.1659992</v>
      </c>
      <c r="M21" s="6">
        <v>551116032.6539992</v>
      </c>
      <c r="N21" s="6">
        <v>86753916.51200002</v>
      </c>
      <c r="O21" s="2">
        <f t="shared" si="1"/>
        <v>5.031428774058408</v>
      </c>
      <c r="P21" s="2">
        <f t="shared" si="1"/>
        <v>4.347126037471669</v>
      </c>
      <c r="Q21" s="3">
        <f t="shared" si="1"/>
        <v>0.6843027365867397</v>
      </c>
      <c r="R21" s="8"/>
      <c r="S21" s="8"/>
      <c r="T21" s="15" t="s">
        <v>1</v>
      </c>
      <c r="U21" s="6">
        <f t="shared" si="2"/>
        <v>132038644.34900153</v>
      </c>
      <c r="V21" s="6">
        <f t="shared" si="3"/>
        <v>116159254.67900145</v>
      </c>
      <c r="W21" s="6">
        <f t="shared" si="4"/>
        <v>15879389.670000046</v>
      </c>
      <c r="X21" s="2">
        <f t="shared" si="5"/>
        <v>0.07736205880441144</v>
      </c>
      <c r="Y21" s="2">
        <f t="shared" si="5"/>
        <v>0.06805825018470411</v>
      </c>
      <c r="Z21" s="3">
        <f t="shared" si="5"/>
        <v>0.009303808619707301</v>
      </c>
      <c r="AA21" s="8"/>
      <c r="AB21" s="15" t="s">
        <v>1</v>
      </c>
      <c r="AC21" s="6">
        <f t="shared" si="18"/>
        <v>76437</v>
      </c>
      <c r="AD21" s="6">
        <v>59608.00000000001</v>
      </c>
      <c r="AE21" s="6">
        <v>16828.999999999993</v>
      </c>
      <c r="AF21" s="2">
        <f t="shared" si="7"/>
        <v>0.0006029243448535896</v>
      </c>
      <c r="AG21" s="2">
        <f t="shared" si="8"/>
        <v>0.0004701795511078767</v>
      </c>
      <c r="AH21" s="3">
        <f t="shared" si="9"/>
        <v>0.00013274479374571286</v>
      </c>
      <c r="AJ21" s="45" t="s">
        <v>1</v>
      </c>
      <c r="AK21" s="24">
        <f t="shared" si="10"/>
        <v>1727.4179304394668</v>
      </c>
      <c r="AL21" s="6">
        <f t="shared" si="11"/>
        <v>1948.719210156379</v>
      </c>
      <c r="AM21" s="6">
        <f t="shared" si="12"/>
        <v>943.5729793808339</v>
      </c>
      <c r="AN21" s="2">
        <f t="shared" si="13"/>
        <v>1.542177628589001</v>
      </c>
      <c r="AO21" s="2">
        <f t="shared" si="14"/>
        <v>1.739747583574193</v>
      </c>
      <c r="AP21" s="3">
        <f t="shared" si="15"/>
        <v>0.842388581304115</v>
      </c>
    </row>
    <row r="22" spans="1:42" ht="15">
      <c r="A22" s="8"/>
      <c r="B22" s="15" t="s">
        <v>2</v>
      </c>
      <c r="C22" s="6">
        <f t="shared" si="16"/>
        <v>367252858.398</v>
      </c>
      <c r="D22" s="6">
        <v>270181785.668</v>
      </c>
      <c r="E22" s="6">
        <v>97071072.73000003</v>
      </c>
      <c r="F22" s="2">
        <f t="shared" si="0"/>
        <v>2.896839083758157</v>
      </c>
      <c r="G22" s="2">
        <f t="shared" si="0"/>
        <v>2.1311560646709293</v>
      </c>
      <c r="H22" s="3">
        <f t="shared" si="0"/>
        <v>0.7656830190872276</v>
      </c>
      <c r="I22" s="26"/>
      <c r="J22" s="26"/>
      <c r="K22" s="15" t="s">
        <v>2</v>
      </c>
      <c r="L22" s="6">
        <f t="shared" si="17"/>
        <v>347596817.18600017</v>
      </c>
      <c r="M22" s="6">
        <v>264009309.73600015</v>
      </c>
      <c r="N22" s="6">
        <v>83587507.45000003</v>
      </c>
      <c r="O22" s="2">
        <f t="shared" si="1"/>
        <v>2.7417949850865693</v>
      </c>
      <c r="P22" s="2">
        <f t="shared" si="1"/>
        <v>2.0824684394707575</v>
      </c>
      <c r="Q22" s="3">
        <f t="shared" si="1"/>
        <v>0.6593265456158118</v>
      </c>
      <c r="R22" s="8"/>
      <c r="S22" s="8"/>
      <c r="T22" s="15" t="s">
        <v>2</v>
      </c>
      <c r="U22" s="6">
        <f t="shared" si="2"/>
        <v>19656041.211999834</v>
      </c>
      <c r="V22" s="6">
        <f t="shared" si="3"/>
        <v>6172475.931999832</v>
      </c>
      <c r="W22" s="6">
        <f t="shared" si="4"/>
        <v>13483565.280000001</v>
      </c>
      <c r="X22" s="2">
        <f t="shared" si="5"/>
        <v>0.011516566408280946</v>
      </c>
      <c r="Y22" s="2">
        <f t="shared" si="5"/>
        <v>0.003616482495518716</v>
      </c>
      <c r="Z22" s="3">
        <f t="shared" si="5"/>
        <v>0.007900083912762229</v>
      </c>
      <c r="AA22" s="8"/>
      <c r="AB22" s="15" t="s">
        <v>2</v>
      </c>
      <c r="AC22" s="6">
        <f t="shared" si="18"/>
        <v>40365.00000000003</v>
      </c>
      <c r="AD22" s="6">
        <v>32085.000000000022</v>
      </c>
      <c r="AE22" s="6">
        <v>8280.000000000004</v>
      </c>
      <c r="AF22" s="2">
        <f t="shared" si="7"/>
        <v>0.0003183934636369188</v>
      </c>
      <c r="AG22" s="2">
        <f t="shared" si="8"/>
        <v>0.00025308198391652513</v>
      </c>
      <c r="AH22" s="3">
        <f t="shared" si="9"/>
        <v>6.531147972039358E-05</v>
      </c>
      <c r="AJ22" s="45" t="s">
        <v>2</v>
      </c>
      <c r="AK22" s="24">
        <f t="shared" si="10"/>
        <v>486.9575427226513</v>
      </c>
      <c r="AL22" s="6">
        <f t="shared" si="11"/>
        <v>192.37886651082525</v>
      </c>
      <c r="AM22" s="6">
        <f t="shared" si="12"/>
        <v>1628.4499130434776</v>
      </c>
      <c r="AN22" s="2">
        <f t="shared" si="13"/>
        <v>0.4347384701908775</v>
      </c>
      <c r="AO22" s="2">
        <f t="shared" si="14"/>
        <v>0.17174904747621003</v>
      </c>
      <c r="AP22" s="3">
        <f t="shared" si="15"/>
        <v>1.4538224832102145</v>
      </c>
    </row>
    <row r="23" spans="1:42" ht="15">
      <c r="A23" s="8"/>
      <c r="B23" s="15" t="s">
        <v>3</v>
      </c>
      <c r="C23" s="6">
        <f t="shared" si="16"/>
        <v>1001094628.2299987</v>
      </c>
      <c r="D23" s="6">
        <v>921947122.6999987</v>
      </c>
      <c r="E23" s="6">
        <v>79147505.53</v>
      </c>
      <c r="F23" s="2">
        <f t="shared" si="0"/>
        <v>7.8964941437002985</v>
      </c>
      <c r="G23" s="2">
        <f t="shared" si="0"/>
        <v>7.2721897110502605</v>
      </c>
      <c r="H23" s="3">
        <f t="shared" si="0"/>
        <v>0.62430443265004</v>
      </c>
      <c r="I23" s="26"/>
      <c r="J23" s="26"/>
      <c r="K23" s="15" t="s">
        <v>3</v>
      </c>
      <c r="L23" s="6">
        <f t="shared" si="17"/>
        <v>1019012920.5000006</v>
      </c>
      <c r="M23" s="6">
        <v>944288714.9900006</v>
      </c>
      <c r="N23" s="6">
        <v>74724205.50999999</v>
      </c>
      <c r="O23" s="2">
        <f t="shared" si="1"/>
        <v>8.03783112222884</v>
      </c>
      <c r="P23" s="2">
        <f t="shared" si="1"/>
        <v>7.448417060297814</v>
      </c>
      <c r="Q23" s="3">
        <f t="shared" si="1"/>
        <v>0.5894140619310246</v>
      </c>
      <c r="R23" s="8"/>
      <c r="S23" s="8"/>
      <c r="T23" s="15" t="s">
        <v>3</v>
      </c>
      <c r="U23" s="6">
        <f t="shared" si="2"/>
        <v>-17918292.27000189</v>
      </c>
      <c r="V23" s="6">
        <f t="shared" si="3"/>
        <v>-22341592.29000187</v>
      </c>
      <c r="W23" s="6">
        <f t="shared" si="4"/>
        <v>4423300.020000011</v>
      </c>
      <c r="X23" s="2">
        <f t="shared" si="5"/>
        <v>-0.010498411181824582</v>
      </c>
      <c r="Y23" s="2">
        <f t="shared" si="5"/>
        <v>-0.013090043335759072</v>
      </c>
      <c r="Z23" s="3">
        <f t="shared" si="5"/>
        <v>0.0025916321539345066</v>
      </c>
      <c r="AA23" s="8"/>
      <c r="AB23" s="15" t="s">
        <v>3</v>
      </c>
      <c r="AC23" s="6">
        <f t="shared" si="18"/>
        <v>78239</v>
      </c>
      <c r="AD23" s="6">
        <v>63893.00000000001</v>
      </c>
      <c r="AE23" s="6">
        <v>14345.999999999998</v>
      </c>
      <c r="AF23" s="2">
        <f t="shared" si="7"/>
        <v>0.0006171382683386317</v>
      </c>
      <c r="AG23" s="2">
        <f t="shared" si="8"/>
        <v>0.0005039790306491672</v>
      </c>
      <c r="AH23" s="3">
        <f t="shared" si="9"/>
        <v>0.00011315923768946447</v>
      </c>
      <c r="AJ23" s="45" t="s">
        <v>3</v>
      </c>
      <c r="AK23" s="24">
        <f t="shared" si="10"/>
        <v>-229.01995513748756</v>
      </c>
      <c r="AL23" s="6">
        <f t="shared" si="11"/>
        <v>-349.6719873851888</v>
      </c>
      <c r="AM23" s="6">
        <f t="shared" si="12"/>
        <v>308.3298494353835</v>
      </c>
      <c r="AN23" s="2">
        <f t="shared" si="13"/>
        <v>-0.20446091538695338</v>
      </c>
      <c r="AO23" s="2">
        <f t="shared" si="14"/>
        <v>-0.3121747822500043</v>
      </c>
      <c r="AP23" s="3">
        <f t="shared" si="15"/>
        <v>0.27526598378221834</v>
      </c>
    </row>
    <row r="24" spans="1:42" ht="15">
      <c r="A24" s="8"/>
      <c r="B24" s="15" t="s">
        <v>4</v>
      </c>
      <c r="C24" s="6">
        <f t="shared" si="16"/>
        <v>1239184876.4900005</v>
      </c>
      <c r="D24" s="6">
        <v>1175367304.5200005</v>
      </c>
      <c r="E24" s="6">
        <v>63817571.97</v>
      </c>
      <c r="F24" s="2">
        <f t="shared" si="0"/>
        <v>9.774516658296504</v>
      </c>
      <c r="G24" s="2">
        <f t="shared" si="0"/>
        <v>9.271132593378217</v>
      </c>
      <c r="H24" s="3">
        <f t="shared" si="0"/>
        <v>0.5033840649182864</v>
      </c>
      <c r="I24" s="26"/>
      <c r="J24" s="26"/>
      <c r="K24" s="15" t="s">
        <v>4</v>
      </c>
      <c r="L24" s="6">
        <f t="shared" si="17"/>
        <v>1175602045.1600006</v>
      </c>
      <c r="M24" s="6">
        <v>1111860632.2500005</v>
      </c>
      <c r="N24" s="6">
        <v>63741412.91</v>
      </c>
      <c r="O24" s="2">
        <f t="shared" si="1"/>
        <v>9.27298419465224</v>
      </c>
      <c r="P24" s="2">
        <f t="shared" si="1"/>
        <v>8.770200861727036</v>
      </c>
      <c r="Q24" s="3">
        <f t="shared" si="1"/>
        <v>0.5027833329252048</v>
      </c>
      <c r="R24" s="8"/>
      <c r="S24" s="8"/>
      <c r="T24" s="15" t="s">
        <v>4</v>
      </c>
      <c r="U24" s="6">
        <f t="shared" si="2"/>
        <v>63582831.32999992</v>
      </c>
      <c r="V24" s="6">
        <f t="shared" si="3"/>
        <v>63506672.26999998</v>
      </c>
      <c r="W24" s="6">
        <f t="shared" si="4"/>
        <v>76159.06000000238</v>
      </c>
      <c r="X24" s="2">
        <f t="shared" si="5"/>
        <v>0.037253478029514654</v>
      </c>
      <c r="Y24" s="2">
        <f t="shared" si="5"/>
        <v>0.037208856080332635</v>
      </c>
      <c r="Z24" s="3">
        <f t="shared" si="5"/>
        <v>4.46219491820573E-05</v>
      </c>
      <c r="AA24" s="8"/>
      <c r="AB24" s="15" t="s">
        <v>4</v>
      </c>
      <c r="AC24" s="6">
        <f t="shared" si="18"/>
        <v>67020.00000000001</v>
      </c>
      <c r="AD24" s="6">
        <v>60396.00000000001</v>
      </c>
      <c r="AE24" s="6">
        <v>6624.000000000001</v>
      </c>
      <c r="AF24" s="2">
        <f t="shared" si="7"/>
        <v>0.0005286443684614465</v>
      </c>
      <c r="AG24" s="2">
        <f t="shared" si="8"/>
        <v>0.0004763951846851315</v>
      </c>
      <c r="AH24" s="3">
        <f t="shared" si="9"/>
        <v>5.2249183776314845E-05</v>
      </c>
      <c r="AJ24" s="45" t="s">
        <v>4</v>
      </c>
      <c r="AK24" s="24">
        <f t="shared" si="10"/>
        <v>948.714284243508</v>
      </c>
      <c r="AL24" s="6">
        <f t="shared" si="11"/>
        <v>1051.5046074243323</v>
      </c>
      <c r="AM24" s="6">
        <f t="shared" si="12"/>
        <v>11.4974426328506</v>
      </c>
      <c r="AN24" s="2">
        <f t="shared" si="13"/>
        <v>0.8469785564347742</v>
      </c>
      <c r="AO24" s="2">
        <f t="shared" si="14"/>
        <v>0.9387461212212366</v>
      </c>
      <c r="AP24" s="3">
        <f t="shared" si="15"/>
        <v>0.010264510111838834</v>
      </c>
    </row>
    <row r="25" spans="1:42" ht="15">
      <c r="A25" s="8"/>
      <c r="B25" s="15" t="s">
        <v>67</v>
      </c>
      <c r="C25" s="6">
        <f t="shared" si="16"/>
        <v>3049768215.156</v>
      </c>
      <c r="D25" s="6">
        <v>2152599016.07</v>
      </c>
      <c r="E25" s="6">
        <v>897169199.0860002</v>
      </c>
      <c r="F25" s="2">
        <f t="shared" si="0"/>
        <v>24.056144315949506</v>
      </c>
      <c r="G25" s="2">
        <f t="shared" si="0"/>
        <v>16.979399394226437</v>
      </c>
      <c r="H25" s="3">
        <f t="shared" si="0"/>
        <v>7.07674492172307</v>
      </c>
      <c r="I25" s="26"/>
      <c r="J25" s="26"/>
      <c r="K25" s="15" t="s">
        <v>107</v>
      </c>
      <c r="L25" s="6">
        <f t="shared" si="17"/>
        <v>2879006732.519999</v>
      </c>
      <c r="M25" s="6">
        <v>1969876100.6999993</v>
      </c>
      <c r="N25" s="6">
        <v>909130631.8199997</v>
      </c>
      <c r="O25" s="2">
        <f t="shared" si="1"/>
        <v>22.709201669789422</v>
      </c>
      <c r="P25" s="2">
        <f t="shared" si="1"/>
        <v>15.538106642820765</v>
      </c>
      <c r="Q25" s="3">
        <f t="shared" si="1"/>
        <v>7.171095026968658</v>
      </c>
      <c r="R25" s="8"/>
      <c r="S25" s="8"/>
      <c r="T25" s="15" t="s">
        <v>107</v>
      </c>
      <c r="U25" s="6">
        <f t="shared" si="2"/>
        <v>170761482.6360011</v>
      </c>
      <c r="V25" s="6">
        <f t="shared" si="3"/>
        <v>182722915.37000084</v>
      </c>
      <c r="W25" s="6">
        <f t="shared" si="4"/>
        <v>-11961432.73399949</v>
      </c>
      <c r="X25" s="2">
        <f t="shared" si="5"/>
        <v>0.10004995072728265</v>
      </c>
      <c r="Y25" s="2">
        <f t="shared" si="5"/>
        <v>0.10705821006768307</v>
      </c>
      <c r="Z25" s="3">
        <f t="shared" si="5"/>
        <v>-0.0070082593404002785</v>
      </c>
      <c r="AA25" s="8"/>
      <c r="AB25" s="15" t="s">
        <v>107</v>
      </c>
      <c r="AC25" s="6">
        <f t="shared" si="18"/>
        <v>231425.99999999997</v>
      </c>
      <c r="AD25" s="6">
        <v>176680.99999999997</v>
      </c>
      <c r="AE25" s="6">
        <v>54744.99999999999</v>
      </c>
      <c r="AF25" s="2">
        <f t="shared" si="7"/>
        <v>0.0018254558581849993</v>
      </c>
      <c r="AG25" s="2">
        <f t="shared" si="8"/>
        <v>0.0013936349696230495</v>
      </c>
      <c r="AH25" s="3">
        <f t="shared" si="9"/>
        <v>0.00043182088856194984</v>
      </c>
      <c r="AJ25" s="45" t="s">
        <v>107</v>
      </c>
      <c r="AK25" s="24">
        <f t="shared" si="10"/>
        <v>737.8664568198955</v>
      </c>
      <c r="AL25" s="6">
        <f t="shared" si="11"/>
        <v>1034.1967465092505</v>
      </c>
      <c r="AM25" s="6">
        <f t="shared" si="12"/>
        <v>-218.49361099642877</v>
      </c>
      <c r="AN25" s="2">
        <f t="shared" si="13"/>
        <v>0.6587410739127735</v>
      </c>
      <c r="AO25" s="2">
        <f t="shared" si="14"/>
        <v>0.9232942751846619</v>
      </c>
      <c r="AP25" s="3">
        <f t="shared" si="15"/>
        <v>-0.1950633676603069</v>
      </c>
    </row>
    <row r="26" spans="1:42" ht="6.75" customHeight="1">
      <c r="A26" s="8"/>
      <c r="B26" s="15"/>
      <c r="C26" s="6"/>
      <c r="D26" s="6"/>
      <c r="E26" s="6"/>
      <c r="F26" s="2"/>
      <c r="G26" s="2"/>
      <c r="H26" s="3"/>
      <c r="I26" s="26"/>
      <c r="J26" s="26"/>
      <c r="K26" s="15"/>
      <c r="L26" s="6"/>
      <c r="M26" s="6"/>
      <c r="N26" s="6"/>
      <c r="O26" s="2"/>
      <c r="P26" s="2"/>
      <c r="Q26" s="3"/>
      <c r="R26" s="8"/>
      <c r="S26" s="8"/>
      <c r="T26" s="15"/>
      <c r="U26" s="6"/>
      <c r="V26" s="6"/>
      <c r="W26" s="6"/>
      <c r="X26" s="2"/>
      <c r="Y26" s="2"/>
      <c r="Z26" s="3"/>
      <c r="AA26" s="8"/>
      <c r="AB26" s="15"/>
      <c r="AC26" s="6"/>
      <c r="AD26" s="6"/>
      <c r="AE26" s="6"/>
      <c r="AF26" s="2"/>
      <c r="AG26" s="2"/>
      <c r="AH26" s="3"/>
      <c r="AJ26" s="45"/>
      <c r="AK26" s="24"/>
      <c r="AL26" s="6"/>
      <c r="AM26" s="6"/>
      <c r="AN26" s="2">
        <f t="shared" si="13"/>
        <v>0</v>
      </c>
      <c r="AO26" s="2">
        <f t="shared" si="14"/>
        <v>0</v>
      </c>
      <c r="AP26" s="3">
        <f t="shared" si="15"/>
        <v>0</v>
      </c>
    </row>
    <row r="27" spans="1:42" ht="16.5" customHeight="1">
      <c r="A27" s="8"/>
      <c r="B27" s="16" t="s">
        <v>10</v>
      </c>
      <c r="C27" s="6">
        <f>SUM(C15:C25)</f>
        <v>7776568031.7808</v>
      </c>
      <c r="D27" s="6">
        <f>SUM(D15:D25)</f>
        <v>6031233972.260799</v>
      </c>
      <c r="E27" s="6">
        <f>SUM(E15:E25)</f>
        <v>1745334059.52</v>
      </c>
      <c r="F27" s="2">
        <f aca="true" t="shared" si="19" ref="F27:H36">C27/$C$9*100</f>
        <v>61.34047890119716</v>
      </c>
      <c r="G27" s="2">
        <f t="shared" si="19"/>
        <v>47.573528414041036</v>
      </c>
      <c r="H27" s="3">
        <f t="shared" si="19"/>
        <v>13.766950487156112</v>
      </c>
      <c r="I27" s="26"/>
      <c r="J27" s="26"/>
      <c r="K27" s="16" t="s">
        <v>10</v>
      </c>
      <c r="L27" s="6">
        <f>SUM(L15:L25)</f>
        <v>7147553903.775799</v>
      </c>
      <c r="M27" s="6">
        <f>SUM(M15:M25)</f>
        <v>5534343000.839798</v>
      </c>
      <c r="N27" s="6">
        <f>SUM(N15:N25)</f>
        <v>1613210902.9359999</v>
      </c>
      <c r="O27" s="2">
        <f aca="true" t="shared" si="20" ref="O27:Q36">L27/$C$9*100</f>
        <v>56.37890360348705</v>
      </c>
      <c r="P27" s="2">
        <f t="shared" si="20"/>
        <v>43.65412206099643</v>
      </c>
      <c r="Q27" s="3">
        <f t="shared" si="20"/>
        <v>12.724781542490618</v>
      </c>
      <c r="R27" s="8"/>
      <c r="S27" s="8"/>
      <c r="T27" s="16" t="s">
        <v>10</v>
      </c>
      <c r="U27" s="6">
        <f aca="true" t="shared" si="21" ref="U27:U36">C27-L27</f>
        <v>629014128.0050011</v>
      </c>
      <c r="V27" s="6">
        <f aca="true" t="shared" si="22" ref="V27:V36">D27-M27</f>
        <v>496890971.42100143</v>
      </c>
      <c r="W27" s="6">
        <f aca="true" t="shared" si="23" ref="W27:W36">E27-N27</f>
        <v>132123156.58400011</v>
      </c>
      <c r="X27" s="2">
        <f aca="true" t="shared" si="24" ref="X27:Z36">U27/$U$9</f>
        <v>0.36854231728482945</v>
      </c>
      <c r="Y27" s="2">
        <f t="shared" si="24"/>
        <v>0.2911307423669661</v>
      </c>
      <c r="Z27" s="3">
        <f t="shared" si="24"/>
        <v>0.07741157491786357</v>
      </c>
      <c r="AA27" s="8"/>
      <c r="AB27" s="16" t="s">
        <v>10</v>
      </c>
      <c r="AC27" s="6">
        <f>SUM(AC15:AC25)</f>
        <v>735624.0000000001</v>
      </c>
      <c r="AD27" s="6">
        <f>SUM(AD15:AD25)</f>
        <v>547993</v>
      </c>
      <c r="AE27" s="6">
        <f>SUM(AE15:AE25)</f>
        <v>187631.00000000003</v>
      </c>
      <c r="AF27" s="2">
        <f aca="true" t="shared" si="25" ref="AF27:AF36">AC27/$C$9*100</f>
        <v>0.0058024990287240084</v>
      </c>
      <c r="AG27" s="2">
        <f aca="true" t="shared" si="26" ref="AG27:AG36">AD27/$C$9*100</f>
        <v>0.004322491993528698</v>
      </c>
      <c r="AH27" s="3">
        <f aca="true" t="shared" si="27" ref="AH27:AH36">AE27/$C$9*100</f>
        <v>0.0014800070351953095</v>
      </c>
      <c r="AJ27" s="46" t="s">
        <v>10</v>
      </c>
      <c r="AK27" s="24">
        <f t="shared" si="10"/>
        <v>855.07559297277</v>
      </c>
      <c r="AL27" s="6">
        <f t="shared" si="11"/>
        <v>906.7469318421977</v>
      </c>
      <c r="AM27" s="6">
        <f t="shared" si="12"/>
        <v>704.1648586001252</v>
      </c>
      <c r="AN27" s="2">
        <f t="shared" si="13"/>
        <v>0.7633812449194617</v>
      </c>
      <c r="AO27" s="2">
        <f t="shared" si="14"/>
        <v>0.8095115886188582</v>
      </c>
      <c r="AP27" s="3">
        <f t="shared" si="15"/>
        <v>0.6286534790659363</v>
      </c>
    </row>
    <row r="28" spans="1:42" ht="16.5" customHeight="1">
      <c r="A28" s="8"/>
      <c r="B28" s="15" t="s">
        <v>11</v>
      </c>
      <c r="C28" s="6">
        <f>SUM(C20:C25)</f>
        <v>6982839988.6398</v>
      </c>
      <c r="D28" s="6">
        <f>SUM(D20:D25)</f>
        <v>5570140385.8298</v>
      </c>
      <c r="E28" s="6">
        <f>SUM(E20:E25)</f>
        <v>1412699602.8100004</v>
      </c>
      <c r="F28" s="2">
        <f t="shared" si="19"/>
        <v>55.07966332231901</v>
      </c>
      <c r="G28" s="2">
        <f t="shared" si="19"/>
        <v>43.93648681749614</v>
      </c>
      <c r="H28" s="3">
        <f t="shared" si="19"/>
        <v>11.14317650482287</v>
      </c>
      <c r="I28" s="26"/>
      <c r="J28" s="26"/>
      <c r="K28" s="15" t="s">
        <v>11</v>
      </c>
      <c r="L28" s="6">
        <f>SUM(L20:L25)</f>
        <v>6527937126.887798</v>
      </c>
      <c r="M28" s="6">
        <f>SUM(M20:M25)</f>
        <v>5170182713.085798</v>
      </c>
      <c r="N28" s="6">
        <f>SUM(N20:N25)</f>
        <v>1357754413.802</v>
      </c>
      <c r="O28" s="2">
        <f t="shared" si="20"/>
        <v>51.49145329453339</v>
      </c>
      <c r="P28" s="2">
        <f t="shared" si="20"/>
        <v>40.78167674111503</v>
      </c>
      <c r="Q28" s="3">
        <f t="shared" si="20"/>
        <v>10.709776553418376</v>
      </c>
      <c r="R28" s="8"/>
      <c r="S28" s="8"/>
      <c r="T28" s="15" t="s">
        <v>11</v>
      </c>
      <c r="U28" s="6">
        <f t="shared" si="21"/>
        <v>454902861.75200176</v>
      </c>
      <c r="V28" s="6">
        <f t="shared" si="22"/>
        <v>399957672.7440014</v>
      </c>
      <c r="W28" s="6">
        <f t="shared" si="23"/>
        <v>54945189.008000374</v>
      </c>
      <c r="X28" s="2">
        <f t="shared" si="24"/>
        <v>0.26652971268119147</v>
      </c>
      <c r="Y28" s="2">
        <f t="shared" si="24"/>
        <v>0.23433706965600906</v>
      </c>
      <c r="Z28" s="3">
        <f t="shared" si="24"/>
        <v>0.03219264302518242</v>
      </c>
      <c r="AA28" s="8"/>
      <c r="AB28" s="15" t="s">
        <v>11</v>
      </c>
      <c r="AC28" s="6">
        <f>SUM(AC20:AC25)</f>
        <v>583749.0000000001</v>
      </c>
      <c r="AD28" s="6">
        <f>SUM(AD20:AD25)</f>
        <v>459249</v>
      </c>
      <c r="AE28" s="6">
        <f>SUM(AE20:AE25)</f>
        <v>124500.00000000003</v>
      </c>
      <c r="AF28" s="2">
        <f t="shared" si="25"/>
        <v>0.0046045303110265725</v>
      </c>
      <c r="AG28" s="2">
        <f t="shared" si="26"/>
        <v>0.003622491757259784</v>
      </c>
      <c r="AH28" s="3">
        <f t="shared" si="27"/>
        <v>0.0009820385537667872</v>
      </c>
      <c r="AJ28" s="45" t="s">
        <v>11</v>
      </c>
      <c r="AK28" s="24">
        <f t="shared" si="10"/>
        <v>779.278185918951</v>
      </c>
      <c r="AL28" s="6">
        <f t="shared" si="11"/>
        <v>870.895032420324</v>
      </c>
      <c r="AM28" s="6">
        <f t="shared" si="12"/>
        <v>441.3268193413684</v>
      </c>
      <c r="AN28" s="2">
        <f t="shared" si="13"/>
        <v>0.6957120008971333</v>
      </c>
      <c r="AO28" s="2">
        <f t="shared" si="14"/>
        <v>0.7775042809161007</v>
      </c>
      <c r="AP28" s="3">
        <f t="shared" si="15"/>
        <v>0.3940009743394568</v>
      </c>
    </row>
    <row r="29" spans="1:42" ht="16.5" customHeight="1">
      <c r="A29" s="8"/>
      <c r="B29" s="15" t="s">
        <v>12</v>
      </c>
      <c r="C29" s="6">
        <f>SUM(C21:C25)</f>
        <v>6427209171.789</v>
      </c>
      <c r="D29" s="6">
        <f>SUM(D21:D25)</f>
        <v>5187370516.291</v>
      </c>
      <c r="E29" s="6">
        <f>SUM(E21:E25)</f>
        <v>1239838655.4980004</v>
      </c>
      <c r="F29" s="2">
        <f t="shared" si="19"/>
        <v>50.69692529976143</v>
      </c>
      <c r="G29" s="2">
        <f t="shared" si="19"/>
        <v>40.91725172426414</v>
      </c>
      <c r="H29" s="3">
        <f t="shared" si="19"/>
        <v>9.7796735754973</v>
      </c>
      <c r="I29" s="26"/>
      <c r="J29" s="26"/>
      <c r="K29" s="15" t="s">
        <v>12</v>
      </c>
      <c r="L29" s="6">
        <f>SUM(L21:L25)</f>
        <v>6059088464.532</v>
      </c>
      <c r="M29" s="6">
        <f>SUM(M21:M25)</f>
        <v>4841150790.33</v>
      </c>
      <c r="N29" s="6">
        <f>SUM(N21:N25)</f>
        <v>1217937674.2019997</v>
      </c>
      <c r="O29" s="2">
        <f t="shared" si="20"/>
        <v>47.79324074581548</v>
      </c>
      <c r="P29" s="2">
        <f t="shared" si="20"/>
        <v>38.18631904178804</v>
      </c>
      <c r="Q29" s="3">
        <f t="shared" si="20"/>
        <v>9.606921704027439</v>
      </c>
      <c r="R29" s="8"/>
      <c r="S29" s="8"/>
      <c r="T29" s="15" t="s">
        <v>12</v>
      </c>
      <c r="U29" s="6">
        <f>C29-L29</f>
        <v>368120707.25699997</v>
      </c>
      <c r="V29" s="6">
        <f t="shared" si="22"/>
        <v>346219725.96100044</v>
      </c>
      <c r="W29" s="6">
        <f t="shared" si="23"/>
        <v>21900981.29600072</v>
      </c>
      <c r="X29" s="2">
        <f t="shared" si="24"/>
        <v>0.21568364278766478</v>
      </c>
      <c r="Y29" s="2">
        <f t="shared" si="24"/>
        <v>0.20285175549247958</v>
      </c>
      <c r="Z29" s="3">
        <f t="shared" si="24"/>
        <v>0.012831887295185902</v>
      </c>
      <c r="AA29" s="8"/>
      <c r="AB29" s="15" t="s">
        <v>12</v>
      </c>
      <c r="AC29" s="6">
        <f>SUM(AC21:AC25)</f>
        <v>493487</v>
      </c>
      <c r="AD29" s="6">
        <f>SUM(AD21:AD25)</f>
        <v>392663</v>
      </c>
      <c r="AE29" s="6">
        <f>SUM(AE21:AE25)</f>
        <v>100823.99999999999</v>
      </c>
      <c r="AF29" s="2">
        <f t="shared" si="25"/>
        <v>0.003892556303475586</v>
      </c>
      <c r="AG29" s="2">
        <f t="shared" si="26"/>
        <v>0.00309727071998175</v>
      </c>
      <c r="AH29" s="3">
        <f t="shared" si="27"/>
        <v>0.0007952855834938356</v>
      </c>
      <c r="AJ29" s="45" t="s">
        <v>12</v>
      </c>
      <c r="AK29" s="24">
        <f t="shared" si="10"/>
        <v>745.9582668986213</v>
      </c>
      <c r="AL29" s="6">
        <f t="shared" si="11"/>
        <v>881.7223063059174</v>
      </c>
      <c r="AM29" s="6">
        <f t="shared" si="12"/>
        <v>217.21992081251213</v>
      </c>
      <c r="AN29" s="2">
        <f t="shared" si="13"/>
        <v>0.6659651557393568</v>
      </c>
      <c r="AO29" s="2">
        <f t="shared" si="14"/>
        <v>0.7871704880746196</v>
      </c>
      <c r="AP29" s="3">
        <f t="shared" si="15"/>
        <v>0.19392626211521746</v>
      </c>
    </row>
    <row r="30" spans="1:42" ht="16.5" customHeight="1">
      <c r="A30" s="8"/>
      <c r="B30" s="15" t="s">
        <v>13</v>
      </c>
      <c r="C30" s="6">
        <f>SUM(C22:C25)</f>
        <v>5657300578.273999</v>
      </c>
      <c r="D30" s="6">
        <f>SUM(D22:D25)</f>
        <v>4520095228.957999</v>
      </c>
      <c r="E30" s="6">
        <f>SUM(E22:E25)</f>
        <v>1137205349.3160002</v>
      </c>
      <c r="F30" s="2">
        <f t="shared" si="19"/>
        <v>44.62399420170446</v>
      </c>
      <c r="G30" s="2">
        <f t="shared" si="19"/>
        <v>35.653877763325845</v>
      </c>
      <c r="H30" s="3">
        <f t="shared" si="19"/>
        <v>8.970116438378623</v>
      </c>
      <c r="I30" s="26"/>
      <c r="J30" s="26"/>
      <c r="K30" s="15" t="s">
        <v>13</v>
      </c>
      <c r="L30" s="6">
        <f>SUM(L22:L25)</f>
        <v>5421218515.366001</v>
      </c>
      <c r="M30" s="6">
        <f>SUM(M22:M25)</f>
        <v>4290034757.6760006</v>
      </c>
      <c r="N30" s="6">
        <f>SUM(N22:N25)</f>
        <v>1131183757.6899998</v>
      </c>
      <c r="O30" s="2">
        <f t="shared" si="20"/>
        <v>42.761811971757076</v>
      </c>
      <c r="P30" s="2">
        <f t="shared" si="20"/>
        <v>33.83919300431637</v>
      </c>
      <c r="Q30" s="3">
        <f t="shared" si="20"/>
        <v>8.9226189674407</v>
      </c>
      <c r="R30" s="8"/>
      <c r="S30" s="8"/>
      <c r="T30" s="15" t="s">
        <v>13</v>
      </c>
      <c r="U30" s="6">
        <f t="shared" si="21"/>
        <v>236082062.90799809</v>
      </c>
      <c r="V30" s="6">
        <f t="shared" si="22"/>
        <v>230060471.28199863</v>
      </c>
      <c r="W30" s="6">
        <f t="shared" si="23"/>
        <v>6021591.626000404</v>
      </c>
      <c r="X30" s="2">
        <f t="shared" si="24"/>
        <v>0.13832158398325314</v>
      </c>
      <c r="Y30" s="2">
        <f t="shared" si="24"/>
        <v>0.13479350530777526</v>
      </c>
      <c r="Z30" s="3">
        <f t="shared" si="24"/>
        <v>0.003528078675478445</v>
      </c>
      <c r="AA30" s="8"/>
      <c r="AB30" s="15" t="s">
        <v>13</v>
      </c>
      <c r="AC30" s="6">
        <f>SUM(AC22:AC25)</f>
        <v>417050</v>
      </c>
      <c r="AD30" s="6">
        <f>SUM(AD22:AD25)</f>
        <v>333055</v>
      </c>
      <c r="AE30" s="6">
        <f>SUM(AE22:AE25)</f>
        <v>83995</v>
      </c>
      <c r="AF30" s="2">
        <f t="shared" si="25"/>
        <v>0.003289631958621996</v>
      </c>
      <c r="AG30" s="2">
        <f t="shared" si="26"/>
        <v>0.0026270911688738735</v>
      </c>
      <c r="AH30" s="3">
        <f t="shared" si="27"/>
        <v>0.0006625407897481227</v>
      </c>
      <c r="AJ30" s="45" t="s">
        <v>13</v>
      </c>
      <c r="AK30" s="24">
        <f t="shared" si="10"/>
        <v>566.0761609111571</v>
      </c>
      <c r="AL30" s="6">
        <f t="shared" si="11"/>
        <v>690.7581969404412</v>
      </c>
      <c r="AM30" s="6">
        <f t="shared" si="12"/>
        <v>71.68988185011494</v>
      </c>
      <c r="AN30" s="2">
        <f t="shared" si="13"/>
        <v>0.5053727740412185</v>
      </c>
      <c r="AO30" s="2">
        <f t="shared" si="14"/>
        <v>0.6166844857370511</v>
      </c>
      <c r="AP30" s="3">
        <f t="shared" si="15"/>
        <v>0.06400219080585154</v>
      </c>
    </row>
    <row r="31" spans="1:42" ht="16.5" customHeight="1">
      <c r="A31" s="8"/>
      <c r="B31" s="15" t="s">
        <v>14</v>
      </c>
      <c r="C31" s="6">
        <f>SUM(C23:C25)</f>
        <v>5290047719.875999</v>
      </c>
      <c r="D31" s="6">
        <f>SUM(D23:D25)</f>
        <v>4249913443.2899995</v>
      </c>
      <c r="E31" s="6">
        <f>SUM(E23:E25)</f>
        <v>1040134276.5860002</v>
      </c>
      <c r="F31" s="2">
        <f t="shared" si="19"/>
        <v>41.72715511794631</v>
      </c>
      <c r="G31" s="2">
        <f t="shared" si="19"/>
        <v>33.52272169865492</v>
      </c>
      <c r="H31" s="3">
        <f t="shared" si="19"/>
        <v>8.204433419291398</v>
      </c>
      <c r="I31" s="26"/>
      <c r="J31" s="26"/>
      <c r="K31" s="15" t="s">
        <v>14</v>
      </c>
      <c r="L31" s="6">
        <f>SUM(L23:L25)</f>
        <v>5073621698.18</v>
      </c>
      <c r="M31" s="6">
        <f>SUM(M23:M25)</f>
        <v>4026025447.9400005</v>
      </c>
      <c r="N31" s="6">
        <f>SUM(N23:N25)</f>
        <v>1047596250.2399997</v>
      </c>
      <c r="O31" s="2">
        <f t="shared" si="20"/>
        <v>40.020016986670505</v>
      </c>
      <c r="P31" s="2">
        <f t="shared" si="20"/>
        <v>31.75672456484562</v>
      </c>
      <c r="Q31" s="3">
        <f t="shared" si="20"/>
        <v>8.263292421824886</v>
      </c>
      <c r="R31" s="8"/>
      <c r="S31" s="8"/>
      <c r="T31" s="15" t="s">
        <v>14</v>
      </c>
      <c r="U31" s="6">
        <f t="shared" si="21"/>
        <v>216426021.69599915</v>
      </c>
      <c r="V31" s="6">
        <f t="shared" si="22"/>
        <v>223887995.34999895</v>
      </c>
      <c r="W31" s="6">
        <f t="shared" si="23"/>
        <v>-7461973.653999448</v>
      </c>
      <c r="X31" s="2">
        <f t="shared" si="24"/>
        <v>0.12680501757497273</v>
      </c>
      <c r="Y31" s="2">
        <f t="shared" si="24"/>
        <v>0.13117702281225663</v>
      </c>
      <c r="Z31" s="3">
        <f t="shared" si="24"/>
        <v>-0.004372005237283697</v>
      </c>
      <c r="AA31" s="8"/>
      <c r="AB31" s="15" t="s">
        <v>14</v>
      </c>
      <c r="AC31" s="6">
        <f>SUM(AC23:AC25)</f>
        <v>376685</v>
      </c>
      <c r="AD31" s="6">
        <f>SUM(AD23:AD25)</f>
        <v>300970</v>
      </c>
      <c r="AE31" s="6">
        <f>SUM(AE23:AE25)</f>
        <v>75715</v>
      </c>
      <c r="AF31" s="2">
        <f t="shared" si="25"/>
        <v>0.002971238494985078</v>
      </c>
      <c r="AG31" s="2">
        <f t="shared" si="26"/>
        <v>0.0023740091849573488</v>
      </c>
      <c r="AH31" s="3">
        <f t="shared" si="27"/>
        <v>0.0005972293100277292</v>
      </c>
      <c r="AJ31" s="45" t="s">
        <v>14</v>
      </c>
      <c r="AK31" s="24">
        <f t="shared" si="10"/>
        <v>574.5543934481043</v>
      </c>
      <c r="AL31" s="6">
        <f t="shared" si="11"/>
        <v>743.8880797089377</v>
      </c>
      <c r="AM31" s="6">
        <f t="shared" si="12"/>
        <v>-98.55343926566002</v>
      </c>
      <c r="AN31" s="2">
        <f t="shared" si="13"/>
        <v>0.5129418401705303</v>
      </c>
      <c r="AO31" s="2">
        <f t="shared" si="14"/>
        <v>0.6641169658400489</v>
      </c>
      <c r="AP31" s="3">
        <f t="shared" si="15"/>
        <v>-0.08798502468788152</v>
      </c>
    </row>
    <row r="32" spans="1:42" ht="16.5" customHeight="1">
      <c r="A32" s="8"/>
      <c r="B32" s="15" t="s">
        <v>15</v>
      </c>
      <c r="C32" s="24">
        <f>SUM(C24:C25)</f>
        <v>4288953091.646001</v>
      </c>
      <c r="D32" s="6">
        <f>SUM(D24:D25)</f>
        <v>3327966320.5900006</v>
      </c>
      <c r="E32" s="6">
        <f>SUM(E24:E25)</f>
        <v>960986771.0560002</v>
      </c>
      <c r="F32" s="2">
        <f t="shared" si="19"/>
        <v>33.830660974246015</v>
      </c>
      <c r="G32" s="2">
        <f t="shared" si="19"/>
        <v>26.25053198760466</v>
      </c>
      <c r="H32" s="3">
        <f t="shared" si="19"/>
        <v>7.580128986641357</v>
      </c>
      <c r="I32" s="26"/>
      <c r="J32" s="26"/>
      <c r="K32" s="15" t="s">
        <v>15</v>
      </c>
      <c r="L32" s="24">
        <f>SUM(L24:L25)</f>
        <v>4054608777.6799994</v>
      </c>
      <c r="M32" s="6">
        <f>SUM(M24:M25)</f>
        <v>3081736732.95</v>
      </c>
      <c r="N32" s="6">
        <f>SUM(N24:N25)</f>
        <v>972872044.7299997</v>
      </c>
      <c r="O32" s="2">
        <f t="shared" si="20"/>
        <v>31.98218586444166</v>
      </c>
      <c r="P32" s="2">
        <f t="shared" si="20"/>
        <v>24.3083075045478</v>
      </c>
      <c r="Q32" s="3">
        <f t="shared" si="20"/>
        <v>7.6738783598938625</v>
      </c>
      <c r="R32" s="8"/>
      <c r="S32" s="8"/>
      <c r="T32" s="15" t="s">
        <v>15</v>
      </c>
      <c r="U32" s="6">
        <f t="shared" si="21"/>
        <v>234344313.9660015</v>
      </c>
      <c r="V32" s="6">
        <f t="shared" si="22"/>
        <v>246229587.64000082</v>
      </c>
      <c r="W32" s="6">
        <f t="shared" si="23"/>
        <v>-11885273.673999429</v>
      </c>
      <c r="X32" s="2">
        <f t="shared" si="24"/>
        <v>0.13730342875679757</v>
      </c>
      <c r="Y32" s="2">
        <f t="shared" si="24"/>
        <v>0.14426706614801568</v>
      </c>
      <c r="Z32" s="3">
        <f t="shared" si="24"/>
        <v>-0.006963637391218186</v>
      </c>
      <c r="AA32" s="8"/>
      <c r="AB32" s="15" t="s">
        <v>15</v>
      </c>
      <c r="AC32" s="24">
        <f>SUM(AC24:AC25)</f>
        <v>298446</v>
      </c>
      <c r="AD32" s="6">
        <f>SUM(AD24:AD25)</f>
        <v>237076.99999999997</v>
      </c>
      <c r="AE32" s="6">
        <f>SUM(AE24:AE25)</f>
        <v>61368.99999999999</v>
      </c>
      <c r="AF32" s="2">
        <f t="shared" si="25"/>
        <v>0.002354100226646446</v>
      </c>
      <c r="AG32" s="2">
        <f t="shared" si="26"/>
        <v>0.0018700301543081812</v>
      </c>
      <c r="AH32" s="3">
        <f t="shared" si="27"/>
        <v>0.0004840700723382647</v>
      </c>
      <c r="AJ32" s="45" t="s">
        <v>15</v>
      </c>
      <c r="AK32" s="24">
        <f t="shared" si="10"/>
        <v>785.215127580874</v>
      </c>
      <c r="AL32" s="6">
        <f t="shared" si="11"/>
        <v>1038.6059703809347</v>
      </c>
      <c r="AM32" s="6">
        <f t="shared" si="12"/>
        <v>-193.66901324772167</v>
      </c>
      <c r="AN32" s="2">
        <f t="shared" si="13"/>
        <v>0.7010122924200576</v>
      </c>
      <c r="AO32" s="2">
        <f t="shared" si="14"/>
        <v>0.9272306743006662</v>
      </c>
      <c r="AP32" s="3">
        <f t="shared" si="15"/>
        <v>-0.17290084484972265</v>
      </c>
    </row>
    <row r="33" spans="1:42" ht="16.5" customHeight="1">
      <c r="A33" s="8"/>
      <c r="B33" s="25" t="s">
        <v>68</v>
      </c>
      <c r="C33" s="6">
        <f>D33+E33</f>
        <v>5785171558.580975</v>
      </c>
      <c r="D33" s="6">
        <v>2068853137.2889178</v>
      </c>
      <c r="E33" s="6">
        <v>3716318421.292057</v>
      </c>
      <c r="F33" s="2">
        <f t="shared" si="19"/>
        <v>45.632622575755896</v>
      </c>
      <c r="G33" s="2">
        <f t="shared" si="19"/>
        <v>16.318823637743687</v>
      </c>
      <c r="H33" s="3">
        <f t="shared" si="19"/>
        <v>29.313798938012216</v>
      </c>
      <c r="I33" s="26"/>
      <c r="J33" s="26"/>
      <c r="K33" s="25" t="s">
        <v>108</v>
      </c>
      <c r="L33" s="6">
        <f>M33+N33</f>
        <v>4519908059.311654</v>
      </c>
      <c r="M33" s="6">
        <v>1618256781.2191644</v>
      </c>
      <c r="N33" s="6">
        <v>2901651278.0924897</v>
      </c>
      <c r="O33" s="2">
        <f t="shared" si="20"/>
        <v>35.652401395383635</v>
      </c>
      <c r="P33" s="2">
        <f t="shared" si="20"/>
        <v>12.764582723307342</v>
      </c>
      <c r="Q33" s="3">
        <f t="shared" si="20"/>
        <v>22.88781867207629</v>
      </c>
      <c r="R33" s="8"/>
      <c r="S33" s="8"/>
      <c r="T33" s="25" t="s">
        <v>108</v>
      </c>
      <c r="U33" s="24">
        <f t="shared" si="21"/>
        <v>1265263499.2693205</v>
      </c>
      <c r="V33" s="6">
        <f t="shared" si="22"/>
        <v>450596356.0697534</v>
      </c>
      <c r="W33" s="6">
        <f t="shared" si="23"/>
        <v>814667143.1995673</v>
      </c>
      <c r="X33" s="2">
        <f t="shared" si="24"/>
        <v>0.7413237974090784</v>
      </c>
      <c r="Y33" s="2">
        <f t="shared" si="24"/>
        <v>0.264006510875582</v>
      </c>
      <c r="Z33" s="3">
        <f t="shared" si="24"/>
        <v>0.4773172865334965</v>
      </c>
      <c r="AA33" s="8"/>
      <c r="AB33" s="25" t="s">
        <v>108</v>
      </c>
      <c r="AC33" s="6">
        <f>AD33+AE33</f>
        <v>953538.0000000068</v>
      </c>
      <c r="AD33" s="6">
        <v>378320.0000000017</v>
      </c>
      <c r="AE33" s="6">
        <v>575218.000000005</v>
      </c>
      <c r="AF33" s="2">
        <f t="shared" si="25"/>
        <v>0.007521374124350853</v>
      </c>
      <c r="AG33" s="2">
        <f t="shared" si="26"/>
        <v>0.002984135145871908</v>
      </c>
      <c r="AH33" s="3">
        <f t="shared" si="27"/>
        <v>0.004537238978478944</v>
      </c>
      <c r="AJ33" s="47" t="s">
        <v>108</v>
      </c>
      <c r="AK33" s="24">
        <f t="shared" si="10"/>
        <v>1326.9146056783386</v>
      </c>
      <c r="AL33" s="6">
        <f t="shared" si="11"/>
        <v>1191.0455594992372</v>
      </c>
      <c r="AM33" s="6">
        <f t="shared" si="12"/>
        <v>1416.2754698211118</v>
      </c>
      <c r="AN33" s="2">
        <f t="shared" si="13"/>
        <v>1.1846224262616791</v>
      </c>
      <c r="AO33" s="2">
        <f t="shared" si="14"/>
        <v>1.0633233475946948</v>
      </c>
      <c r="AP33" s="3">
        <f t="shared" si="15"/>
        <v>1.2644006450262057</v>
      </c>
    </row>
    <row r="34" spans="1:42" ht="16.5" customHeight="1">
      <c r="A34" s="8"/>
      <c r="B34" s="15" t="s">
        <v>69</v>
      </c>
      <c r="C34" s="6">
        <f>D34+E34</f>
        <v>1241799911.7398047</v>
      </c>
      <c r="D34" s="6">
        <v>992425206.8638048</v>
      </c>
      <c r="E34" s="6">
        <v>249374704.8759999</v>
      </c>
      <c r="F34" s="2">
        <f t="shared" si="19"/>
        <v>9.795143689901058</v>
      </c>
      <c r="G34" s="2">
        <f t="shared" si="19"/>
        <v>7.828110962813136</v>
      </c>
      <c r="H34" s="3">
        <f t="shared" si="19"/>
        <v>1.967032727087922</v>
      </c>
      <c r="I34" s="26"/>
      <c r="J34" s="26"/>
      <c r="K34" s="15" t="s">
        <v>109</v>
      </c>
      <c r="L34" s="6">
        <f>M34+N34</f>
        <v>1036511930.801797</v>
      </c>
      <c r="M34" s="6">
        <v>831545191.1577969</v>
      </c>
      <c r="N34" s="6">
        <v>204966739.64400014</v>
      </c>
      <c r="O34" s="2">
        <f t="shared" si="20"/>
        <v>8.175860863346319</v>
      </c>
      <c r="P34" s="2">
        <f t="shared" si="20"/>
        <v>6.559111943103046</v>
      </c>
      <c r="Q34" s="3">
        <f t="shared" si="20"/>
        <v>1.616748920243273</v>
      </c>
      <c r="R34" s="8"/>
      <c r="S34" s="8"/>
      <c r="T34" s="15" t="s">
        <v>109</v>
      </c>
      <c r="U34" s="24">
        <f t="shared" si="21"/>
        <v>205287980.9380077</v>
      </c>
      <c r="V34" s="6">
        <f t="shared" si="22"/>
        <v>160880015.70600796</v>
      </c>
      <c r="W34" s="6">
        <f t="shared" si="23"/>
        <v>44407965.231999755</v>
      </c>
      <c r="X34" s="2">
        <f t="shared" si="24"/>
        <v>0.12027918744142378</v>
      </c>
      <c r="Y34" s="2">
        <f t="shared" si="24"/>
        <v>0.09426035307213405</v>
      </c>
      <c r="Z34" s="3">
        <f t="shared" si="24"/>
        <v>0.026018834369289725</v>
      </c>
      <c r="AA34" s="8"/>
      <c r="AB34" s="15" t="s">
        <v>109</v>
      </c>
      <c r="AC34" s="6">
        <f>AD34+AE34</f>
        <v>154299.00000000012</v>
      </c>
      <c r="AD34" s="6">
        <v>117434.0000000001</v>
      </c>
      <c r="AE34" s="6">
        <v>36865</v>
      </c>
      <c r="AF34" s="2">
        <f t="shared" si="25"/>
        <v>0.001217088890021378</v>
      </c>
      <c r="AG34" s="2">
        <f t="shared" si="26"/>
        <v>0.0009263029359281041</v>
      </c>
      <c r="AH34" s="3">
        <f t="shared" si="27"/>
        <v>0.00029078595409327395</v>
      </c>
      <c r="AJ34" s="45" t="s">
        <v>109</v>
      </c>
      <c r="AK34" s="24">
        <f t="shared" si="10"/>
        <v>1330.4556798035474</v>
      </c>
      <c r="AL34" s="6">
        <f t="shared" si="11"/>
        <v>1369.9611331131343</v>
      </c>
      <c r="AM34" s="6">
        <f t="shared" si="12"/>
        <v>1204.6104769293302</v>
      </c>
      <c r="AN34" s="2">
        <f t="shared" si="13"/>
        <v>1.1877837719909567</v>
      </c>
      <c r="AO34" s="2">
        <f t="shared" si="14"/>
        <v>1.2230528433764858</v>
      </c>
      <c r="AP34" s="3">
        <f t="shared" si="15"/>
        <v>1.0754336260778088</v>
      </c>
    </row>
    <row r="35" spans="1:42" ht="16.5" customHeight="1">
      <c r="A35" s="8"/>
      <c r="B35" s="15" t="s">
        <v>70</v>
      </c>
      <c r="C35" s="6">
        <f>D35+E35</f>
        <v>361170749.6080001</v>
      </c>
      <c r="D35" s="6">
        <v>265127372.57800007</v>
      </c>
      <c r="E35" s="6">
        <v>96043377.03000002</v>
      </c>
      <c r="F35" s="2">
        <f t="shared" si="19"/>
        <v>2.8488642619108977</v>
      </c>
      <c r="G35" s="2">
        <f t="shared" si="19"/>
        <v>2.0912875624938736</v>
      </c>
      <c r="H35" s="3">
        <f t="shared" si="19"/>
        <v>0.7575766994170239</v>
      </c>
      <c r="I35" s="26"/>
      <c r="J35" s="26"/>
      <c r="K35" s="15" t="s">
        <v>110</v>
      </c>
      <c r="L35" s="6">
        <f>M35+N35</f>
        <v>341347637.32599986</v>
      </c>
      <c r="M35" s="6">
        <v>258741630.67599985</v>
      </c>
      <c r="N35" s="6">
        <v>82606006.65</v>
      </c>
      <c r="O35" s="2">
        <f t="shared" si="20"/>
        <v>2.6925023300508806</v>
      </c>
      <c r="P35" s="2">
        <f t="shared" si="20"/>
        <v>2.0409177252073816</v>
      </c>
      <c r="Q35" s="3">
        <f t="shared" si="20"/>
        <v>0.6515846048434988</v>
      </c>
      <c r="R35" s="8"/>
      <c r="S35" s="8"/>
      <c r="T35" s="15" t="s">
        <v>110</v>
      </c>
      <c r="U35" s="24">
        <f t="shared" si="21"/>
        <v>19823112.282000244</v>
      </c>
      <c r="V35" s="6">
        <f t="shared" si="22"/>
        <v>6385741.902000219</v>
      </c>
      <c r="W35" s="6">
        <f t="shared" si="23"/>
        <v>13437370.38000001</v>
      </c>
      <c r="X35" s="2">
        <f t="shared" si="24"/>
        <v>0.011614454128997956</v>
      </c>
      <c r="Y35" s="2">
        <f t="shared" si="24"/>
        <v>0.0037414360240367824</v>
      </c>
      <c r="Z35" s="3">
        <f t="shared" si="24"/>
        <v>0.007873018104961165</v>
      </c>
      <c r="AA35" s="8"/>
      <c r="AB35" s="15" t="s">
        <v>110</v>
      </c>
      <c r="AC35" s="6">
        <f>AD35+AE35</f>
        <v>39514.99999999997</v>
      </c>
      <c r="AD35" s="6">
        <v>31334.99999999997</v>
      </c>
      <c r="AE35" s="6">
        <v>8179.999999999997</v>
      </c>
      <c r="AF35" s="2">
        <f t="shared" si="25"/>
        <v>0.0003116887827477475</v>
      </c>
      <c r="AG35" s="2">
        <f t="shared" si="26"/>
        <v>0.00024716608901431523</v>
      </c>
      <c r="AH35" s="3">
        <f t="shared" si="27"/>
        <v>6.452269373343225E-05</v>
      </c>
      <c r="AJ35" s="45" t="s">
        <v>110</v>
      </c>
      <c r="AK35" s="24">
        <f t="shared" si="10"/>
        <v>501.6604398835951</v>
      </c>
      <c r="AL35" s="6">
        <f t="shared" si="11"/>
        <v>203.78943360460266</v>
      </c>
      <c r="AM35" s="6">
        <f t="shared" si="12"/>
        <v>1642.7103154034248</v>
      </c>
      <c r="AN35" s="2">
        <f t="shared" si="13"/>
        <v>0.447864696726736</v>
      </c>
      <c r="AO35" s="2">
        <f t="shared" si="14"/>
        <v>0.18193599817959918</v>
      </c>
      <c r="AP35" s="3">
        <f t="shared" si="15"/>
        <v>1.466553666039024</v>
      </c>
    </row>
    <row r="36" spans="1:42" ht="16.5" customHeight="1">
      <c r="A36" s="8"/>
      <c r="B36" s="17" t="s">
        <v>71</v>
      </c>
      <c r="C36" s="18">
        <f>D36+E36</f>
        <v>5289567786.7160015</v>
      </c>
      <c r="D36" s="7">
        <v>4249530710.1300015</v>
      </c>
      <c r="E36" s="7">
        <v>1040037076.586</v>
      </c>
      <c r="F36" s="4">
        <f t="shared" si="19"/>
        <v>41.72336947243347</v>
      </c>
      <c r="G36" s="4">
        <f t="shared" si="19"/>
        <v>33.5197027531214</v>
      </c>
      <c r="H36" s="5">
        <f t="shared" si="19"/>
        <v>8.203666719312068</v>
      </c>
      <c r="I36" s="26"/>
      <c r="J36" s="26"/>
      <c r="K36" s="17" t="s">
        <v>111</v>
      </c>
      <c r="L36" s="18">
        <f>M36+N36</f>
        <v>5073180093.02</v>
      </c>
      <c r="M36" s="7">
        <v>4025679374.7800007</v>
      </c>
      <c r="N36" s="7">
        <v>1047500718.2400002</v>
      </c>
      <c r="O36" s="4">
        <f t="shared" si="20"/>
        <v>40.01653366705072</v>
      </c>
      <c r="P36" s="4">
        <f t="shared" si="20"/>
        <v>31.753994788254904</v>
      </c>
      <c r="Q36" s="5">
        <f t="shared" si="20"/>
        <v>8.262538878795828</v>
      </c>
      <c r="R36" s="8"/>
      <c r="S36" s="8"/>
      <c r="T36" s="17" t="s">
        <v>111</v>
      </c>
      <c r="U36" s="18">
        <f t="shared" si="21"/>
        <v>216387693.69600105</v>
      </c>
      <c r="V36" s="7">
        <f t="shared" si="22"/>
        <v>223851335.35000086</v>
      </c>
      <c r="W36" s="7">
        <f t="shared" si="23"/>
        <v>-7463641.654000282</v>
      </c>
      <c r="X36" s="4">
        <f t="shared" si="24"/>
        <v>0.12678256102064858</v>
      </c>
      <c r="Y36" s="4">
        <f t="shared" si="24"/>
        <v>0.13115554354692785</v>
      </c>
      <c r="Z36" s="5">
        <f t="shared" si="24"/>
        <v>-0.004372982526279556</v>
      </c>
      <c r="AA36" s="8"/>
      <c r="AB36" s="17" t="s">
        <v>111</v>
      </c>
      <c r="AC36" s="18">
        <f>AD36+AE36</f>
        <v>376385.0000000002</v>
      </c>
      <c r="AD36" s="7">
        <v>300770.0000000002</v>
      </c>
      <c r="AE36" s="7">
        <v>75615.00000000001</v>
      </c>
      <c r="AF36" s="4">
        <f t="shared" si="25"/>
        <v>0.0029688721370241954</v>
      </c>
      <c r="AG36" s="4">
        <f t="shared" si="26"/>
        <v>0.0023724316129834274</v>
      </c>
      <c r="AH36" s="5">
        <f t="shared" si="27"/>
        <v>0.000596440524040768</v>
      </c>
      <c r="AJ36" s="48" t="s">
        <v>111</v>
      </c>
      <c r="AK36" s="18">
        <f t="shared" si="10"/>
        <v>574.9105136920997</v>
      </c>
      <c r="AL36" s="7">
        <f t="shared" si="11"/>
        <v>744.260848322641</v>
      </c>
      <c r="AM36" s="7">
        <f t="shared" si="12"/>
        <v>-98.70583421279218</v>
      </c>
      <c r="AN36" s="4">
        <f t="shared" si="13"/>
        <v>0.5132597717282037</v>
      </c>
      <c r="AO36" s="4">
        <f t="shared" si="14"/>
        <v>0.6644497604733355</v>
      </c>
      <c r="AP36" s="5">
        <f t="shared" si="15"/>
        <v>-0.08812107750638934</v>
      </c>
    </row>
    <row r="37" spans="1:42" ht="6.75" customHeight="1">
      <c r="A37" s="8"/>
      <c r="B37" s="19"/>
      <c r="C37" s="6"/>
      <c r="D37" s="6"/>
      <c r="E37" s="6"/>
      <c r="F37" s="2"/>
      <c r="G37" s="2"/>
      <c r="H37" s="2"/>
      <c r="I37" s="26"/>
      <c r="J37" s="26"/>
      <c r="K37" s="19"/>
      <c r="L37" s="6"/>
      <c r="M37" s="6"/>
      <c r="N37" s="6"/>
      <c r="O37" s="2"/>
      <c r="P37" s="2"/>
      <c r="Q37" s="2"/>
      <c r="R37" s="8"/>
      <c r="S37" s="8"/>
      <c r="T37" s="19"/>
      <c r="U37" s="6"/>
      <c r="V37" s="6"/>
      <c r="W37" s="6"/>
      <c r="X37" s="2"/>
      <c r="Y37" s="2"/>
      <c r="Z37" s="2"/>
      <c r="AA37" s="8"/>
      <c r="AJ37" s="19"/>
      <c r="AK37" s="6"/>
      <c r="AL37" s="6"/>
      <c r="AM37" s="6"/>
      <c r="AN37" s="2"/>
      <c r="AO37" s="2"/>
      <c r="AP37" s="2"/>
    </row>
    <row r="38" spans="1:42" ht="12" customHeight="1">
      <c r="A38" s="8"/>
      <c r="B38" s="19" t="s">
        <v>72</v>
      </c>
      <c r="C38" s="8"/>
      <c r="D38" s="8"/>
      <c r="E38" s="8"/>
      <c r="F38" s="8"/>
      <c r="G38" s="8"/>
      <c r="H38" s="8"/>
      <c r="I38" s="26"/>
      <c r="J38" s="26"/>
      <c r="K38" s="19" t="s">
        <v>118</v>
      </c>
      <c r="L38" s="8"/>
      <c r="M38" s="8"/>
      <c r="N38" s="8"/>
      <c r="O38" s="8"/>
      <c r="P38" s="8"/>
      <c r="Q38" s="8"/>
      <c r="R38" s="8"/>
      <c r="S38" s="8"/>
      <c r="T38" s="28" t="s">
        <v>112</v>
      </c>
      <c r="U38" s="8"/>
      <c r="V38" s="8"/>
      <c r="W38" s="8"/>
      <c r="X38" s="8"/>
      <c r="Y38" s="8"/>
      <c r="Z38" s="8"/>
      <c r="AA38" s="8"/>
      <c r="AB38" s="52" t="s">
        <v>139</v>
      </c>
      <c r="AJ38" s="28" t="s">
        <v>137</v>
      </c>
      <c r="AK38" s="8"/>
      <c r="AL38" s="8"/>
      <c r="AM38" s="8"/>
      <c r="AN38" s="8"/>
      <c r="AO38" s="8"/>
      <c r="AP38" s="8"/>
    </row>
    <row r="39" spans="1:42" ht="12" customHeight="1">
      <c r="A39" s="8"/>
      <c r="B39" s="19" t="s">
        <v>73</v>
      </c>
      <c r="C39" s="8"/>
      <c r="D39" s="8"/>
      <c r="E39" s="8"/>
      <c r="F39" s="8"/>
      <c r="G39" s="8"/>
      <c r="H39" s="8"/>
      <c r="I39" s="26"/>
      <c r="J39" s="26"/>
      <c r="K39" s="19" t="s">
        <v>119</v>
      </c>
      <c r="L39" s="8"/>
      <c r="M39" s="8"/>
      <c r="N39" s="8"/>
      <c r="O39" s="8"/>
      <c r="P39" s="8"/>
      <c r="Q39" s="8"/>
      <c r="R39" s="8"/>
      <c r="S39" s="8"/>
      <c r="T39" s="28" t="s">
        <v>120</v>
      </c>
      <c r="U39" s="8"/>
      <c r="V39" s="8"/>
      <c r="W39" s="8"/>
      <c r="X39" s="8"/>
      <c r="Y39" s="8"/>
      <c r="Z39" s="8"/>
      <c r="AA39" s="8"/>
      <c r="AB39" s="52" t="s">
        <v>136</v>
      </c>
      <c r="AJ39" s="28" t="s">
        <v>134</v>
      </c>
      <c r="AK39" s="8"/>
      <c r="AL39" s="8"/>
      <c r="AM39" s="8"/>
      <c r="AN39" s="8"/>
      <c r="AO39" s="8"/>
      <c r="AP39" s="8"/>
    </row>
    <row r="40" spans="2:37" ht="12" customHeight="1">
      <c r="B40" s="19" t="s">
        <v>74</v>
      </c>
      <c r="K40" s="33" t="s">
        <v>92</v>
      </c>
      <c r="T40" s="34" t="s">
        <v>94</v>
      </c>
      <c r="U40" s="8"/>
      <c r="AJ40" s="28" t="s">
        <v>138</v>
      </c>
      <c r="AK40" s="8"/>
    </row>
    <row r="41" spans="2:36" ht="15">
      <c r="B41" s="19" t="s">
        <v>121</v>
      </c>
      <c r="K41" s="19" t="s">
        <v>121</v>
      </c>
      <c r="T41" s="19" t="s">
        <v>121</v>
      </c>
      <c r="AJ41" s="52" t="s">
        <v>135</v>
      </c>
    </row>
    <row r="42" spans="2:36" ht="15">
      <c r="B42" s="19" t="s">
        <v>122</v>
      </c>
      <c r="K42" s="19" t="s">
        <v>122</v>
      </c>
      <c r="T42" s="19" t="s">
        <v>122</v>
      </c>
      <c r="AJ42" s="52" t="s">
        <v>136</v>
      </c>
    </row>
  </sheetData>
  <sheetProtection/>
  <mergeCells count="10">
    <mergeCell ref="AB5:AB7"/>
    <mergeCell ref="AC5:AH5"/>
    <mergeCell ref="AJ5:AJ7"/>
    <mergeCell ref="AK5:AP5"/>
    <mergeCell ref="B5:B7"/>
    <mergeCell ref="C5:H5"/>
    <mergeCell ref="K5:K7"/>
    <mergeCell ref="L5:Q5"/>
    <mergeCell ref="T5:T7"/>
    <mergeCell ref="U5:Z5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portrait" paperSize="9" r:id="rId1"/>
  <headerFooter>
    <oddFooter>&amp;CV-7-3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F. Nishi</cp:lastModifiedBy>
  <cp:lastPrinted>2014-07-18T04:35:32Z</cp:lastPrinted>
  <dcterms:created xsi:type="dcterms:W3CDTF">2009-05-05T14:52:36Z</dcterms:created>
  <dcterms:modified xsi:type="dcterms:W3CDTF">2014-09-29T04:39:44Z</dcterms:modified>
  <cp:category/>
  <cp:version/>
  <cp:contentType/>
  <cp:contentStatus/>
</cp:coreProperties>
</file>